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4"/>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'Add_info'!$B$1:$G$128</definedName>
    <definedName name="_xlnm.Print_Area" localSheetId="1">'BS '!$A$1:$H$67</definedName>
    <definedName name="_xlnm.Print_Area" localSheetId="0">'P&amp;L'!$A$1:$I$41</definedName>
    <definedName name="_xlnm.Print_Titles" localSheetId="5">'Add_info'!$1:$4</definedName>
    <definedName name="_xlnm.Print_Titles" localSheetId="4">'Notes'!$1:$5</definedName>
  </definedNames>
  <calcPr fullCalcOnLoad="1"/>
</workbook>
</file>

<file path=xl/sharedStrings.xml><?xml version="1.0" encoding="utf-8"?>
<sst xmlns="http://schemas.openxmlformats.org/spreadsheetml/2006/main" count="326" uniqueCount="229">
  <si>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</si>
  <si>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</si>
  <si>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</si>
  <si>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</si>
  <si>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</si>
  <si>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</si>
  <si>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</si>
  <si>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</si>
  <si>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</si>
  <si>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</si>
  <si>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</si>
  <si>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</si>
  <si>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</si>
  <si>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</si>
  <si>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</si>
  <si>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</si>
  <si>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</si>
  <si>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</si>
  <si>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</si>
  <si>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</si>
  <si>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</si>
  <si>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</si>
  <si>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</si>
  <si>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</si>
  <si>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</si>
  <si>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</si>
  <si>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ICULS</t>
  </si>
  <si>
    <t>Investments (unquoted shares)</t>
  </si>
  <si>
    <t>Taxation comprises :</t>
  </si>
  <si>
    <t>There were no purchase or disposal of quoted securities for the current quarter and financial year-to-date.</t>
  </si>
  <si>
    <t xml:space="preserve">Borrowings </t>
  </si>
  <si>
    <t>Current</t>
  </si>
  <si>
    <t>Bank Overdrafts - secured</t>
  </si>
  <si>
    <t>Non-current</t>
  </si>
  <si>
    <t>Term loan - secured</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</si>
  <si>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</si>
  <si>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</si>
  <si>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</si>
  <si>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</si>
  <si>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</si>
  <si>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</si>
  <si>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</si>
  <si>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</si>
  <si>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</si>
  <si>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</si>
  <si>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</si>
  <si>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</si>
  <si>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</si>
  <si>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</si>
  <si>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</si>
  <si>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</si>
  <si>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</si>
  <si>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</si>
  <si>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</si>
  <si>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</si>
  <si>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Capital</t>
  </si>
  <si>
    <t>reserves</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</si>
  <si>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</si>
  <si>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</si>
  <si>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</si>
  <si>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</si>
  <si>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</si>
  <si>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</si>
  <si>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</si>
  <si>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</si>
  <si>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</si>
  <si>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</si>
  <si>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</si>
  <si>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</si>
  <si>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</si>
  <si>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</si>
  <si>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</si>
  <si>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</si>
  <si>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</si>
  <si>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</si>
  <si>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</si>
  <si>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</si>
  <si>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</si>
  <si>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Balances</t>
  </si>
  <si>
    <t>Identity of related parties</t>
  </si>
  <si>
    <t>The Group has a related party relationship with companies in which certain directors have interest.</t>
  </si>
  <si>
    <t>Significant transactions and balances with related parties are as follows:</t>
  </si>
  <si>
    <t>Amount due to in respect of:</t>
  </si>
  <si>
    <t>With companies in which Edmond Hoyt Yung, Lai Tan Fatt and</t>
  </si>
  <si>
    <t>Wong Soo Chai @ Wong Chick Wai, the Directors, have interests:</t>
  </si>
  <si>
    <t>Goodyear Management (Malaysia) Sdn. Bhd.</t>
  </si>
  <si>
    <t>Bina Goodyear and its subsidiaries</t>
  </si>
  <si>
    <t>Transactions</t>
  </si>
  <si>
    <t xml:space="preserve">   Advances owing to</t>
  </si>
  <si>
    <t xml:space="preserve">   Construction contract payable</t>
  </si>
  <si>
    <t xml:space="preserve">   Construction cost payable</t>
  </si>
  <si>
    <t>Cash and cash equivalents in the cash flow statement comprise the following balance sheet amounts:</t>
  </si>
  <si>
    <t>Cash and bank balances</t>
  </si>
  <si>
    <t>Bank overdrafts</t>
  </si>
  <si>
    <t>Deposits (excluding pledged deposits)</t>
  </si>
  <si>
    <t>These transactions have been entered into in the normal course of business and have been established under negotiated terms.</t>
  </si>
  <si>
    <t>AS AT END OF</t>
  </si>
  <si>
    <t>Retained</t>
  </si>
  <si>
    <t>ordinary shares for the quarter and cumulative year todate)</t>
  </si>
  <si>
    <t>There were no material events subsequent to the current financial quarter.</t>
  </si>
  <si>
    <t>Hire Purchase -secured</t>
  </si>
  <si>
    <t>Deferred tax asset</t>
  </si>
  <si>
    <t>Profit before tax</t>
  </si>
  <si>
    <t>Property development</t>
  </si>
  <si>
    <t>Property investment</t>
  </si>
  <si>
    <t>Inter-segment elimination</t>
  </si>
  <si>
    <t>Operating profit</t>
  </si>
  <si>
    <t>Prospects for the financial year</t>
  </si>
  <si>
    <t>Net profit attributable to ordinary shareholders (diluted)</t>
  </si>
  <si>
    <t>Net profit attributable to ordinary shareholders</t>
  </si>
  <si>
    <t>After tax effect of notional interest savings</t>
  </si>
  <si>
    <t>Weighted average number of ordinary shares (diluted)</t>
  </si>
  <si>
    <t>Weighted average number of ordinary shares</t>
  </si>
  <si>
    <t>Effect of conversion of ICULS</t>
  </si>
  <si>
    <r>
      <t>ICULS - unsecured (</t>
    </r>
    <r>
      <rPr>
        <i/>
        <sz val="10"/>
        <rFont val="Arial"/>
        <family val="2"/>
      </rPr>
      <t>nominal value</t>
    </r>
    <r>
      <rPr>
        <sz val="10"/>
        <rFont val="Arial"/>
        <family val="0"/>
      </rPr>
      <t>)</t>
    </r>
  </si>
  <si>
    <t>Significant related party transactions</t>
  </si>
  <si>
    <t xml:space="preserve"> </t>
  </si>
  <si>
    <t xml:space="preserve">                 - prior period</t>
  </si>
  <si>
    <t>Borrowings</t>
  </si>
  <si>
    <t>Other borrowings</t>
  </si>
  <si>
    <t>Commercial Paper - secured</t>
  </si>
  <si>
    <t>No dividends were paid for the current quarter.</t>
  </si>
  <si>
    <t>ADDITIONAL INFORMATION REQUIRED BY THE LISTING REQUIREMENTS OF BURSA MALAYSIA SECURITIES BERHAD</t>
  </si>
  <si>
    <t>Minority interest</t>
  </si>
  <si>
    <t>Net cash inflow from financing activities</t>
  </si>
  <si>
    <t xml:space="preserve">For the quarter ended 31 July </t>
  </si>
  <si>
    <t xml:space="preserve">There were no changes in the composition of the Group for the current financial quarter.  </t>
  </si>
  <si>
    <t>Net cash inflow/(outflow) from operating activities</t>
  </si>
  <si>
    <t>Net increase in cash and cash equivalents</t>
  </si>
  <si>
    <t>Goodwill</t>
  </si>
  <si>
    <t>Properties development cost</t>
  </si>
  <si>
    <t>Developed properties held for sale</t>
  </si>
  <si>
    <t>At 1 May 2005</t>
  </si>
  <si>
    <t>Conversion of ICULS</t>
  </si>
  <si>
    <t>Net cash inflow/(outflow) from investing activities</t>
  </si>
  <si>
    <t>Bridging loan - secured</t>
  </si>
  <si>
    <t>INTERIM FINANCIAL REPORT FOR THE FIRST QUARTER ENDED 31 JULY 2006</t>
  </si>
  <si>
    <t>Attributable to:</t>
  </si>
  <si>
    <t>Net assets per share attributable to ordinary</t>
  </si>
  <si>
    <t>ASSETS</t>
  </si>
  <si>
    <t>Investment properties</t>
  </si>
  <si>
    <t>Trade payables</t>
  </si>
  <si>
    <t>Progress billings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</si>
  <si>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</si>
  <si>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</si>
  <si>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</si>
  <si>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</si>
  <si>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</si>
  <si>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</si>
  <si>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</si>
  <si>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</si>
  <si>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</si>
  <si>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</si>
  <si>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</si>
  <si>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</si>
  <si>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</si>
  <si>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</si>
  <si>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</si>
  <si>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</si>
  <si>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</si>
  <si>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</si>
  <si>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Dividends - 2005 final</t>
  </si>
  <si>
    <t>At 31 July 2006</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</si>
  <si>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</si>
  <si>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</si>
  <si>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</si>
  <si>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</si>
  <si>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</si>
  <si>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</si>
  <si>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The interim financial statements should be read in conjunction with the audited financial statements for the year ended 30 April 2006. These explanatory notes attached to the interim financial statements provide an explanation of events and transactions that are significant to an understanding of the changes in the financial position and performance of the Group since the year ended 30 April 2006.</t>
  </si>
  <si>
    <t>Change in accounting policies</t>
  </si>
  <si>
    <t>A summary of the principal impact on the Group's accounting policies resulting from the adoption of the new or revised standards are as follows:</t>
  </si>
  <si>
    <t>(a)</t>
  </si>
  <si>
    <t>The accounting policies and methods of computation adopted by the Group in this interim financial report are consistent with those adopted in the most recent annual audited financial statements for the year ended 30 April 2006, except that the Group has adopted the new/revised FRSs for the annual periods beginning 1 May 2006.</t>
  </si>
  <si>
    <t>FRS 3 : Business Combinations and FRS 136 : Impairment of Assets</t>
  </si>
  <si>
    <t>(b)</t>
  </si>
  <si>
    <t>FRS 101 : Presentation of Financial Statements</t>
  </si>
  <si>
    <t>Prior to 1 May 2006, goodwill was amortised on a straight line basis over 5 years and assessed for impairment at each balance sheet date. In accordance with FRS 3 and FRS 136, the Group ceased amortisation of goodwill from 1 May 2006. Goodwill is tested annually for impairment, as well as when there are indications of impairment. This has been applied prospectively in accordance with the transitional arrangements under FRS 3. As a result, comparative amounts have not been restated, the cumulative amount of amortisation as of 1 May 2006 has been offset against the cost of the goodwill and no amortisation charge for goodwill has been recognised in the income statement.</t>
  </si>
  <si>
    <t>FRS 116 : Property, Plant and Equipment</t>
  </si>
  <si>
    <t>In accordance with FRS 116, the asset's residual values, useful lives and depreciation methods will be assessed at each financial year end and adjusted if necessary. If the residual value of an asset increases to an amount equal to or greater than the asset's carrying amount, the asset's depreciation charge is zero unless and until its residual value subsequently decreases to an amount below the asset's carrying amount.</t>
  </si>
  <si>
    <t>FRS 140 : Investment Property</t>
  </si>
  <si>
    <t>Attributable to Shareholders of the Company</t>
  </si>
  <si>
    <t>The condensed consolidated income statement should be read in conjuction with the audited financial statements for the year ended 30 April 2006 and the accompanying explanatory notes attached to the interim financial statements.</t>
  </si>
  <si>
    <t>The condensed consolidated balance sheet should be read in conjuction with the audited financial statements for the year ended 30 April 2006 and the accompanying explanatory notes attached to the interim financial statements.</t>
  </si>
  <si>
    <t>The condensed consolidated statement of changes in equity should be read in conjuction with the audited financial statements for the year ended 30 April 2006 and the accompanying explanatory notes attached to the interim financial statements.</t>
  </si>
  <si>
    <t>The condensed consolidated cash flow statement should be read in conjuction with the audited financial statements for the year ended 30 April 2006 and the accompanying explanatory notes attached to the interim financial statements.</t>
  </si>
  <si>
    <t>The adoption of the revised FRS 101 has affected the presentation of minority interest, share of net after-tax results of associates and other disclosures. Minority interests at the balance sheet date are presented in the consolidated balance sheet within equity, separately from the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t>
  </si>
  <si>
    <t>The presentation of minority interests in the consolidated balance sheet, income statement and statement of changes in equity for the comparative period has been restated accordingly.</t>
  </si>
  <si>
    <t>(c)</t>
  </si>
  <si>
    <t>(d)</t>
  </si>
  <si>
    <t>Auditor's report on preceding annual financial statements</t>
  </si>
  <si>
    <t>The auditor's report on the financial statements for the year ended 30 April 2006 was not qualified.</t>
  </si>
  <si>
    <t>Unusual items due to their nature, size or incidence</t>
  </si>
  <si>
    <t>Changes in estimates</t>
  </si>
  <si>
    <t xml:space="preserve">Other than the above, there were no issuances, cancellations, repurchases, resale and repayment of debt and equity securities in the current financial quarter. </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</si>
  <si>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</si>
  <si>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</si>
  <si>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There were no unusual items affecting assets, liabilites, equity, net income, or cash flows during the current financial quarter except as disclosed in Note 1.</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</si>
  <si>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</si>
  <si>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</si>
  <si>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</si>
  <si>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There are no material capital commitments for the financial quarter ended 31 July 2006.</t>
  </si>
  <si>
    <t xml:space="preserve">In view of the current economic environment, the Board of Directors are optimistic that the Group 's performance for this financial year will be satisfactory.  </t>
  </si>
  <si>
    <t>The Group's effective tax rate for the current quarter and financial year-to-date is higher than the statutory tax rate due to expenses which are not deductible for tax purposes.</t>
  </si>
  <si>
    <t>The reversal of deferred tax  for the financial year represent mainly the tax on the portion of Group Cost arising from the proportion of property development charged out during the year.</t>
  </si>
  <si>
    <t>There were no sale of unquoted investment and/or properties, other than those carried out in the ordinary course of business as a property developer.</t>
  </si>
  <si>
    <t xml:space="preserve">There are no corporate proposals announced but not completed at the latest practicable date which shall not be earlier than 7 days from the issuance of this report. </t>
  </si>
  <si>
    <t>The Directors have not declared any dividends for the current quarter ended 31 July 2006.</t>
  </si>
  <si>
    <t>CURRENT QUARTER</t>
  </si>
  <si>
    <t>-</t>
  </si>
  <si>
    <t>Valuations of property, plant and equipment</t>
  </si>
  <si>
    <t>This contribution was mainly due to progressive stages of completion for the projects under development coupled with new sales for the quarter.</t>
  </si>
  <si>
    <t xml:space="preserve">At 30 April 2006 </t>
  </si>
  <si>
    <t xml:space="preserve">At 1 May 2006 </t>
  </si>
  <si>
    <t>Cash and cash equivalents at beginning of period</t>
  </si>
  <si>
    <t>Cash and cash equivalents at end of period</t>
  </si>
  <si>
    <t>Capital Reserves</t>
  </si>
  <si>
    <t>Transfer of retained profits to capital</t>
  </si>
  <si>
    <t>reserves for conversion of ICULS</t>
  </si>
  <si>
    <t>In accordance with the transitional provisions of FRS 140, this change in accounting policy is applied prospectively and the difference between the carrying amounts of the properties and their fair values is recognised as an adjustment to the opening retained profits. The adoption of this FRS has not resulted in any significant impact on the financial statements as the cost of the investment properties which were based on valuation are comparable to the fair value of the investment properties as at 30 April 2006. Hence, no adjustment has been made.</t>
  </si>
  <si>
    <t xml:space="preserve">(based on weighted average of 165,446,124 (2005: 164,394,675) </t>
  </si>
  <si>
    <t xml:space="preserve">(based on weighted average of 227,955,736 (2005:230,700,607) </t>
  </si>
  <si>
    <t>For the quarter under review, the Group recorded revenue of RM48.355 million and profit after tax of RM 5.211 million which are mainly derived from the Group's property development activities.</t>
  </si>
  <si>
    <t xml:space="preserve">The Group reported a higher revenue of RM48.355 million in the current quarter as compared to RM14.437 million in the preceding quarter. As a result, the Group's profit before tax for the quarter increased by RM6.454 million as compared to the preceding quarter. </t>
  </si>
  <si>
    <t>The calculation of basic earnings per share for the quarter is based on the net profit attributable to ordinary shareholders of RM 5.215 million and ordinary shares outstanding during the quarter of 165,446,124.</t>
  </si>
  <si>
    <t>The calculation of diluted earnings per share for the quarter is based on the net profit attributable to ordinary shareholders of RM 5.237 million and the weighted average number of ordinary shares outstanding during the quarter of 227,955,736.</t>
  </si>
  <si>
    <t xml:space="preserve">The Company issued 54,800 ordinary shares of RM1 each arising from the conversion of 68,500 ICULS at a conversion price of RM1.25 per share during the quarter. </t>
  </si>
  <si>
    <t>The adoption of FRS 140 has resulted in a change in accounting policy for investment properties. Investment properties are now stated at fair value. Gains or losses arising from changes in the fair values of investment properties are recognised in income statement. Prior to 1 May 2006, investment properties were stated at cost amounts.</t>
  </si>
  <si>
    <t>There are no valuation of property, plant and equipment which have been brought forward from the previous annual report.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</si>
</sst>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
    <numFmt numFmtId="167" formatCode="0.00000"/>
    <numFmt numFmtId="168" formatCode="0.0000"/>
    <numFmt numFmtId="169" formatCode="0.000"/>
    <numFmt numFmtId="170" formatCode="0.0"/>
    <numFmt numFmtId="171" formatCode="_(* #,##0.000_);_(* \(#,##0.000\);_(* &quot;-&quot;??_);_(@_)"/>
    <numFmt numFmtId="172" formatCode="[$-409]dddd\,\ mmmm\ dd\,\ yyyy"/>
    <numFmt numFmtId="173" formatCode="[$-409]d\-mmm\-yy;@"/>
    <numFmt numFmtId="174" formatCode="[$-809]d\ mmmm\ yyyy;@"/>
    <numFmt numFmtId="175" formatCode="[$-809]dd\ mmmm\ yyyy;@"/>
    <numFmt numFmtId="176" formatCode="[$-409]dd\-mmm\-yy;@"/>
    <numFmt numFmtId="177" formatCode="&quot;Yes&quot;;&quot;Yes&quot;;&quot;No&quot;"/>
    <numFmt numFmtId="178" formatCode="&quot;True&quot;;&quot;True&quot;;&quot;False&quot;"/>
    <numFmt numFmtId="179" formatCode="&quot;On&quot;;&quot;On&quot;;&quot;Off&quot;"/>
    <numFmt numFmtId="180" formatCode="[$€-2]\ #,##0.00_);[Red]\([$€-2]\ #,##0.00\)"/>
  </numFmts>
  <fonts count="9">
    <font>
      <sz val="10"/>
      <name val="Arial"/>
      <family val="0"/>
    </font>
    <font>
      <sz val="8"/>
      <name val="Arial"/>
      <family val="0"/>
    </font>
    <font>
      <b/>
      <sz val="10"/>
      <name val="Arial"/>
      <family val="2"/>
    </font>
    <font>
      <sz val="11"/>
      <name val="Times New Roman"/>
      <family val="1"/>
    </font>
    <font>
      <i/>
      <sz val="10"/>
      <name val="Arial"/>
      <family val="2"/>
    </font>
    <font>
      <u val="single"/>
      <sz val="10"/>
      <name val="Arial"/>
      <family val="2"/>
    </font>
    <font>
      <b/>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0" borderId="0" xfId="0" applyFont="1" applyAlignment="1">
      <alignment/>
    </xf>
    <xf numFmtId="14" fontId="0" fillId="0" borderId="0" xfId="0" applyNumberFormat="1" applyAlignment="1">
      <alignment horizontal="center"/>
    </xf>
    <xf numFmtId="43" fontId="0" fillId="0" borderId="0" xfId="15" applyAlignment="1">
      <alignment/>
    </xf>
    <xf numFmtId="0" fontId="0" fillId="0" borderId="1" xfId="0" applyBorder="1" applyAlignment="1">
      <alignment/>
    </xf>
    <xf numFmtId="165" fontId="0" fillId="0" borderId="0" xfId="15" applyNumberFormat="1" applyAlignment="1">
      <alignment/>
    </xf>
    <xf numFmtId="165" fontId="0" fillId="0" borderId="0" xfId="0" applyNumberFormat="1" applyAlignment="1">
      <alignment/>
    </xf>
    <xf numFmtId="165" fontId="0" fillId="0" borderId="1" xfId="15" applyNumberFormat="1" applyBorder="1" applyAlignment="1">
      <alignment/>
    </xf>
    <xf numFmtId="165" fontId="0" fillId="0" borderId="2" xfId="0" applyNumberFormat="1" applyBorder="1" applyAlignment="1">
      <alignment/>
    </xf>
    <xf numFmtId="165" fontId="0" fillId="0" borderId="3" xfId="15" applyNumberFormat="1" applyBorder="1" applyAlignment="1">
      <alignment/>
    </xf>
    <xf numFmtId="165" fontId="0" fillId="0" borderId="0" xfId="15" applyNumberFormat="1" applyBorder="1" applyAlignment="1">
      <alignment/>
    </xf>
    <xf numFmtId="0" fontId="0" fillId="0" borderId="0" xfId="0" applyBorder="1" applyAlignment="1">
      <alignment horizontal="center"/>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65" fontId="0" fillId="0" borderId="3" xfId="0" applyNumberFormat="1" applyBorder="1" applyAlignment="1">
      <alignment/>
    </xf>
    <xf numFmtId="0" fontId="0" fillId="0" borderId="0" xfId="0" applyBorder="1" applyAlignment="1">
      <alignment/>
    </xf>
    <xf numFmtId="165" fontId="0" fillId="0" borderId="0" xfId="0" applyNumberFormat="1" applyBorder="1" applyAlignment="1">
      <alignment/>
    </xf>
    <xf numFmtId="0" fontId="2" fillId="0" borderId="0" xfId="0" applyFont="1" applyBorder="1" applyAlignment="1">
      <alignment/>
    </xf>
    <xf numFmtId="0" fontId="0" fillId="0" borderId="0" xfId="0" applyBorder="1" applyAlignment="1">
      <alignment horizontal="right"/>
    </xf>
    <xf numFmtId="15" fontId="0" fillId="0" borderId="0" xfId="0" applyNumberFormat="1" applyBorder="1" applyAlignment="1">
      <alignment horizontal="center"/>
    </xf>
    <xf numFmtId="0" fontId="6"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3" fontId="0" fillId="0" borderId="0" xfId="0" applyNumberFormat="1" applyBorder="1" applyAlignment="1">
      <alignment/>
    </xf>
    <xf numFmtId="0" fontId="0" fillId="0" borderId="0" xfId="0"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Alignment="1">
      <alignment horizontal="center"/>
    </xf>
    <xf numFmtId="165" fontId="4" fillId="0" borderId="3" xfId="15" applyNumberFormat="1" applyFont="1" applyBorder="1" applyAlignment="1">
      <alignment horizontal="center"/>
    </xf>
    <xf numFmtId="165" fontId="4" fillId="0" borderId="0" xfId="15" applyNumberFormat="1" applyFont="1" applyAlignment="1">
      <alignment horizontal="right"/>
    </xf>
    <xf numFmtId="0" fontId="0" fillId="0" borderId="0" xfId="0" applyAlignment="1">
      <alignment/>
    </xf>
    <xf numFmtId="43" fontId="0" fillId="0" borderId="0" xfId="0" applyNumberFormat="1" applyFont="1" applyAlignment="1">
      <alignment/>
    </xf>
    <xf numFmtId="0" fontId="1" fillId="0" borderId="0" xfId="0" applyFont="1" applyAlignment="1">
      <alignment/>
    </xf>
    <xf numFmtId="43" fontId="1" fillId="0" borderId="0" xfId="0" applyNumberFormat="1" applyFont="1" applyAlignment="1">
      <alignment/>
    </xf>
    <xf numFmtId="0" fontId="2" fillId="0" borderId="0" xfId="0" applyFont="1" applyAlignment="1">
      <alignment/>
    </xf>
    <xf numFmtId="173" fontId="0" fillId="0" borderId="0" xfId="0" applyNumberFormat="1" applyAlignment="1">
      <alignment horizontal="center"/>
    </xf>
    <xf numFmtId="173" fontId="4" fillId="0" borderId="0" xfId="0" applyNumberFormat="1" applyFont="1" applyAlignment="1">
      <alignment horizontal="center"/>
    </xf>
    <xf numFmtId="165" fontId="0" fillId="0" borderId="0" xfId="15" applyNumberFormat="1" applyFont="1" applyAlignment="1">
      <alignment/>
    </xf>
    <xf numFmtId="165" fontId="0" fillId="0" borderId="0" xfId="15" applyNumberFormat="1" applyFont="1" applyBorder="1" applyAlignment="1">
      <alignment horizontal="center"/>
    </xf>
    <xf numFmtId="176" fontId="0" fillId="0" borderId="0" xfId="0" applyNumberFormat="1" applyAlignment="1">
      <alignment horizontal="center"/>
    </xf>
    <xf numFmtId="1" fontId="0" fillId="0" borderId="0" xfId="0" applyNumberFormat="1" applyAlignment="1">
      <alignment/>
    </xf>
    <xf numFmtId="165" fontId="0" fillId="0" borderId="0" xfId="15" applyNumberFormat="1" applyBorder="1" applyAlignment="1">
      <alignment horizontal="center"/>
    </xf>
    <xf numFmtId="0" fontId="0" fillId="0" borderId="0" xfId="0" applyFill="1" applyAlignment="1">
      <alignment horizontal="center"/>
    </xf>
    <xf numFmtId="165" fontId="0" fillId="0" borderId="0" xfId="15" applyNumberFormat="1" applyAlignment="1">
      <alignment/>
    </xf>
    <xf numFmtId="165" fontId="0" fillId="0" borderId="0" xfId="15" applyNumberFormat="1" applyFill="1" applyAlignment="1">
      <alignment/>
    </xf>
    <xf numFmtId="165" fontId="0" fillId="0" borderId="2" xfId="15" applyNumberFormat="1" applyBorder="1" applyAlignment="1">
      <alignment/>
    </xf>
    <xf numFmtId="165" fontId="0" fillId="0" borderId="1" xfId="15" applyNumberFormat="1" applyBorder="1" applyAlignment="1">
      <alignment/>
    </xf>
    <xf numFmtId="165" fontId="0" fillId="0" borderId="0" xfId="15" applyNumberFormat="1" applyBorder="1" applyAlignment="1">
      <alignment/>
    </xf>
    <xf numFmtId="0" fontId="0" fillId="0" borderId="0" xfId="0" applyFill="1" applyAlignment="1">
      <alignment/>
    </xf>
    <xf numFmtId="2" fontId="0" fillId="0" borderId="0" xfId="0" applyNumberFormat="1" applyFill="1" applyAlignment="1">
      <alignment/>
    </xf>
    <xf numFmtId="0" fontId="0" fillId="0" borderId="0" xfId="0" applyFont="1" applyFill="1" applyAlignment="1">
      <alignment/>
    </xf>
    <xf numFmtId="43" fontId="0" fillId="0" borderId="0" xfId="15" applyAlignment="1">
      <alignment/>
    </xf>
    <xf numFmtId="2" fontId="0" fillId="0" borderId="0" xfId="0" applyNumberFormat="1" applyFill="1" applyBorder="1" applyAlignment="1">
      <alignment/>
    </xf>
    <xf numFmtId="165" fontId="0" fillId="0" borderId="4" xfId="0" applyNumberFormat="1" applyBorder="1" applyAlignment="1">
      <alignment/>
    </xf>
    <xf numFmtId="43" fontId="0" fillId="0" borderId="0" xfId="0" applyNumberFormat="1" applyFill="1" applyAlignment="1">
      <alignment/>
    </xf>
    <xf numFmtId="43" fontId="1" fillId="0" borderId="0" xfId="0" applyNumberFormat="1" applyFont="1" applyFill="1" applyAlignment="1">
      <alignment/>
    </xf>
    <xf numFmtId="43" fontId="0" fillId="0" borderId="0" xfId="0" applyNumberFormat="1" applyFont="1" applyFill="1" applyAlignment="1">
      <alignment/>
    </xf>
    <xf numFmtId="0" fontId="0" fillId="0" borderId="0" xfId="0" applyAlignment="1">
      <alignment horizontal="justify" vertical="justify"/>
    </xf>
    <xf numFmtId="0" fontId="0" fillId="0" borderId="0" xfId="0" applyAlignment="1">
      <alignment vertical="justify"/>
    </xf>
    <xf numFmtId="0" fontId="4" fillId="0" borderId="0" xfId="0" applyFont="1" applyAlignment="1">
      <alignment vertical="justify"/>
    </xf>
    <xf numFmtId="0" fontId="0" fillId="0" borderId="0" xfId="0" applyAlignment="1">
      <alignment horizontal="justify"/>
    </xf>
    <xf numFmtId="37" fontId="0" fillId="0" borderId="0" xfId="0" applyNumberFormat="1" applyBorder="1" applyAlignment="1">
      <alignment horizontal="center" vertical="justify"/>
    </xf>
    <xf numFmtId="165" fontId="0" fillId="0" borderId="5" xfId="0" applyNumberFormat="1" applyBorder="1" applyAlignment="1">
      <alignment/>
    </xf>
    <xf numFmtId="37" fontId="0" fillId="0" borderId="0" xfId="0" applyNumberFormat="1" applyBorder="1" applyAlignment="1">
      <alignment horizontal="right" vertical="justify"/>
    </xf>
    <xf numFmtId="165" fontId="0" fillId="0" borderId="0" xfId="15"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xf>
    <xf numFmtId="0" fontId="2" fillId="0" borderId="0" xfId="0" applyFont="1" applyFill="1" applyAlignment="1">
      <alignment/>
    </xf>
    <xf numFmtId="0" fontId="0" fillId="0" borderId="0" xfId="0" applyFont="1" applyAlignment="1">
      <alignment/>
    </xf>
    <xf numFmtId="173" fontId="0" fillId="0" borderId="0" xfId="0" applyNumberFormat="1" applyFill="1" applyAlignment="1">
      <alignment horizontal="center"/>
    </xf>
    <xf numFmtId="173" fontId="4" fillId="0" borderId="0" xfId="0" applyNumberFormat="1" applyFont="1" applyFill="1" applyAlignment="1">
      <alignment horizontal="center"/>
    </xf>
    <xf numFmtId="165" fontId="0" fillId="0" borderId="3" xfId="15" applyNumberFormat="1" applyFill="1" applyBorder="1" applyAlignment="1">
      <alignment/>
    </xf>
    <xf numFmtId="165" fontId="0" fillId="0" borderId="0" xfId="15" applyNumberFormat="1" applyFill="1" applyAlignment="1">
      <alignment/>
    </xf>
    <xf numFmtId="165" fontId="0" fillId="0" borderId="1" xfId="15" applyNumberFormat="1" applyFont="1" applyFill="1" applyBorder="1" applyAlignment="1">
      <alignment/>
    </xf>
    <xf numFmtId="3" fontId="0" fillId="0" borderId="0" xfId="0" applyNumberFormat="1" applyFill="1" applyAlignment="1">
      <alignment/>
    </xf>
    <xf numFmtId="3" fontId="0" fillId="0" borderId="1" xfId="0" applyNumberFormat="1" applyFill="1" applyBorder="1" applyAlignment="1">
      <alignment/>
    </xf>
    <xf numFmtId="3" fontId="0" fillId="0" borderId="0" xfId="0" applyNumberFormat="1" applyFill="1" applyBorder="1" applyAlignment="1">
      <alignment/>
    </xf>
    <xf numFmtId="0" fontId="0" fillId="0" borderId="0" xfId="0" applyAlignment="1">
      <alignment horizontal="center"/>
    </xf>
    <xf numFmtId="0" fontId="4" fillId="0" borderId="0" xfId="0" applyFont="1" applyAlignment="1">
      <alignment horizontal="justify" vertical="justify"/>
    </xf>
    <xf numFmtId="0" fontId="0" fillId="0" borderId="6" xfId="0" applyBorder="1" applyAlignment="1">
      <alignment horizontal="center"/>
    </xf>
    <xf numFmtId="0" fontId="0" fillId="0" borderId="7" xfId="0" applyBorder="1" applyAlignment="1" quotePrefix="1">
      <alignment horizontal="center"/>
    </xf>
    <xf numFmtId="0" fontId="0" fillId="0" borderId="0" xfId="0" applyBorder="1" applyAlignment="1">
      <alignment horizontal="center"/>
    </xf>
    <xf numFmtId="0" fontId="0" fillId="0" borderId="7" xfId="0" applyBorder="1" applyAlignment="1">
      <alignment horizontal="center"/>
    </xf>
    <xf numFmtId="0" fontId="0" fillId="0" borderId="0" xfId="0" applyAlignment="1">
      <alignment horizontal="justify" vertical="justify"/>
    </xf>
    <xf numFmtId="0" fontId="0" fillId="0" borderId="0" xfId="0" applyBorder="1" applyAlignment="1">
      <alignment horizontal="justify" vertical="justify"/>
    </xf>
    <xf numFmtId="0" fontId="0" fillId="0" borderId="0" xfId="0" applyAlignment="1">
      <alignment horizontal="justify"/>
    </xf>
    <xf numFmtId="0" fontId="0" fillId="0" borderId="0" xfId="0" applyFont="1" applyAlignment="1">
      <alignment horizontal="justify"/>
    </xf>
    <xf numFmtId="0" fontId="5" fillId="0" borderId="0" xfId="0" applyFont="1" applyAlignment="1">
      <alignment horizontal="left" vertical="justify"/>
    </xf>
    <xf numFmtId="0" fontId="0" fillId="0" borderId="0" xfId="0" applyAlignment="1">
      <alignment horizontal="lef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85725</xdr:rowOff>
    </xdr:from>
    <xdr:to>
      <xdr:col>4</xdr:col>
      <xdr:colOff>352425</xdr:colOff>
      <xdr:row>6</xdr:row>
      <xdr:rowOff>85725</xdr:rowOff>
    </xdr:to>
    <xdr:sp>
      <xdr:nvSpPr>
        <xdr:cNvPr id="1" name="Line 1"/>
        <xdr:cNvSpPr>
          <a:spLocks/>
        </xdr:cNvSpPr>
      </xdr:nvSpPr>
      <xdr:spPr>
        <a:xfrm>
          <a:off x="2114550" y="105727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6</xdr:row>
      <xdr:rowOff>85725</xdr:rowOff>
    </xdr:from>
    <xdr:to>
      <xdr:col>8</xdr:col>
      <xdr:colOff>809625</xdr:colOff>
      <xdr:row>6</xdr:row>
      <xdr:rowOff>85725</xdr:rowOff>
    </xdr:to>
    <xdr:sp>
      <xdr:nvSpPr>
        <xdr:cNvPr id="2" name="Line 2"/>
        <xdr:cNvSpPr>
          <a:spLocks/>
        </xdr:cNvSpPr>
      </xdr:nvSpPr>
      <xdr:spPr>
        <a:xfrm flipH="1">
          <a:off x="5705475" y="10572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85725</xdr:rowOff>
    </xdr:from>
    <xdr:to>
      <xdr:col>5</xdr:col>
      <xdr:colOff>333375</xdr:colOff>
      <xdr:row>8</xdr:row>
      <xdr:rowOff>85725</xdr:rowOff>
    </xdr:to>
    <xdr:sp>
      <xdr:nvSpPr>
        <xdr:cNvPr id="3" name="Line 3"/>
        <xdr:cNvSpPr>
          <a:spLocks/>
        </xdr:cNvSpPr>
      </xdr:nvSpPr>
      <xdr:spPr>
        <a:xfrm>
          <a:off x="3619500"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xdr:row>
      <xdr:rowOff>85725</xdr:rowOff>
    </xdr:from>
    <xdr:to>
      <xdr:col>7</xdr:col>
      <xdr:colOff>0</xdr:colOff>
      <xdr:row>8</xdr:row>
      <xdr:rowOff>85725</xdr:rowOff>
    </xdr:to>
    <xdr:sp>
      <xdr:nvSpPr>
        <xdr:cNvPr id="4" name="Line 4"/>
        <xdr:cNvSpPr>
          <a:spLocks/>
        </xdr:cNvSpPr>
      </xdr:nvSpPr>
      <xdr:spPr>
        <a:xfrm flipH="1">
          <a:off x="4905375"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row r="11">
          <cell r="E11">
            <v>38837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Q48"/>
  <sheetViews>
    <sheetView workbookViewId="0" topLeftCell="A8">
      <pane ySplit="1275" topLeftCell="BM7" activePane="bottomLeft" state="split"/>
      <selection pane="topLeft" activeCell="A8" sqref="A8"/>
      <selection pane="bottomLeft" activeCell="C9" sqref="C9"/>
    </sheetView>
  </sheetViews>
  <sheetFormatPr defaultColWidth="9.140625" defaultRowHeight="12.75"/>
  <cols>
    <col min="1" max="1" width="0.13671875" style="0" customWidth="1"/>
    <col min="2" max="2" width="4.421875" style="0" customWidth="1"/>
    <col min="3" max="3" width="4.00390625" style="0" customWidth="1"/>
    <col min="4" max="4" width="39.00390625" style="0" customWidth="1"/>
    <col min="5" max="5" width="15.00390625" style="0" customWidth="1"/>
    <col min="6" max="6" width="18.140625" style="0" customWidth="1"/>
    <col min="7" max="7" width="14.28125" style="0" customWidth="1"/>
    <col min="8" max="8" width="17.140625" style="0" customWidth="1"/>
    <col min="9" max="9" width="4.28125" style="0" customWidth="1"/>
    <col min="10" max="10" width="10.8515625" style="0" customWidth="1"/>
  </cols>
  <sheetData>
    <row r="1" ht="12.75">
      <c r="B1" s="4" t="s">
        <v>17</v>
      </c>
    </row>
    <row r="2" ht="12.75">
      <c r="B2" s="4" t="s">
        <v>136</v>
      </c>
    </row>
    <row r="4" spans="2:9" ht="12.75">
      <c r="B4" s="43" t="s">
        <v>42</v>
      </c>
      <c r="C4" s="43"/>
      <c r="D4" s="43"/>
      <c r="E4" s="43"/>
      <c r="F4" s="43"/>
      <c r="G4" s="43"/>
      <c r="H4" s="43"/>
      <c r="I4" s="43"/>
    </row>
    <row r="5" spans="2:6" ht="12.75">
      <c r="B5" s="2"/>
      <c r="C5" s="2"/>
      <c r="D5" s="2"/>
      <c r="E5" s="2"/>
      <c r="F5" s="2"/>
    </row>
    <row r="6" spans="2:8" ht="12.75">
      <c r="B6" s="2"/>
      <c r="C6" s="2"/>
      <c r="D6" s="2"/>
      <c r="E6" s="39"/>
      <c r="F6" s="39"/>
      <c r="G6" s="39"/>
      <c r="H6" s="39"/>
    </row>
    <row r="7" spans="2:17" ht="15.75" customHeight="1">
      <c r="B7" s="2"/>
      <c r="C7" s="2"/>
      <c r="D7" s="2"/>
      <c r="E7" s="86" t="s">
        <v>37</v>
      </c>
      <c r="F7" s="86"/>
      <c r="G7" s="86" t="s">
        <v>38</v>
      </c>
      <c r="H7" s="86"/>
      <c r="J7" s="1"/>
      <c r="K7" s="1"/>
      <c r="L7" s="1"/>
      <c r="M7" s="1"/>
      <c r="N7" s="1"/>
      <c r="O7" s="1"/>
      <c r="P7" s="1"/>
      <c r="Q7" s="1"/>
    </row>
    <row r="8" spans="2:8" ht="12.75">
      <c r="B8" s="2"/>
      <c r="C8" s="2"/>
      <c r="D8" s="2"/>
      <c r="E8" s="1" t="s">
        <v>0</v>
      </c>
      <c r="F8" s="1" t="s">
        <v>4</v>
      </c>
      <c r="G8" s="1" t="s">
        <v>0</v>
      </c>
      <c r="H8" s="1" t="s">
        <v>4</v>
      </c>
    </row>
    <row r="9" spans="5:8" ht="12.75">
      <c r="E9" s="1" t="s">
        <v>1</v>
      </c>
      <c r="F9" s="1" t="s">
        <v>5</v>
      </c>
      <c r="G9" s="1" t="s">
        <v>1</v>
      </c>
      <c r="H9" s="1" t="s">
        <v>5</v>
      </c>
    </row>
    <row r="10" spans="5:8" ht="12.75">
      <c r="E10" s="1" t="s">
        <v>2</v>
      </c>
      <c r="F10" s="1" t="s">
        <v>2</v>
      </c>
      <c r="G10" s="1" t="s">
        <v>6</v>
      </c>
      <c r="H10" s="1" t="s">
        <v>7</v>
      </c>
    </row>
    <row r="11" spans="5:17" ht="12.75">
      <c r="E11" s="44">
        <v>38929</v>
      </c>
      <c r="F11" s="78">
        <v>38564</v>
      </c>
      <c r="G11" s="78">
        <v>38929</v>
      </c>
      <c r="H11" s="78">
        <v>38564</v>
      </c>
      <c r="J11" s="48"/>
      <c r="K11" s="48"/>
      <c r="L11" s="48"/>
      <c r="M11" s="48"/>
      <c r="N11" s="48"/>
      <c r="O11" s="48"/>
      <c r="P11" s="48"/>
      <c r="Q11" s="48"/>
    </row>
    <row r="12" spans="5:17" ht="12.75">
      <c r="E12" s="1" t="s">
        <v>3</v>
      </c>
      <c r="F12" s="1" t="s">
        <v>3</v>
      </c>
      <c r="G12" s="1" t="s">
        <v>3</v>
      </c>
      <c r="H12" s="1" t="s">
        <v>3</v>
      </c>
      <c r="J12" s="1"/>
      <c r="K12" s="1"/>
      <c r="L12" s="1"/>
      <c r="M12" s="1"/>
      <c r="N12" s="1"/>
      <c r="O12" s="1"/>
      <c r="P12" s="1"/>
      <c r="Q12" s="1"/>
    </row>
    <row r="14" spans="2:8" ht="12.75">
      <c r="B14" t="s">
        <v>19</v>
      </c>
      <c r="E14" s="8">
        <v>48355</v>
      </c>
      <c r="F14" s="8">
        <v>52149</v>
      </c>
      <c r="G14" s="8">
        <f>E14</f>
        <v>48355</v>
      </c>
      <c r="H14" s="8">
        <v>52149</v>
      </c>
    </row>
    <row r="15" spans="5:8" ht="12.75">
      <c r="E15" s="8"/>
      <c r="F15" s="8"/>
      <c r="G15" s="8"/>
      <c r="H15" s="8"/>
    </row>
    <row r="16" spans="2:8" ht="12.75">
      <c r="B16" s="2" t="s">
        <v>106</v>
      </c>
      <c r="E16" s="8">
        <v>7954</v>
      </c>
      <c r="F16" s="8">
        <v>3891</v>
      </c>
      <c r="G16" s="8">
        <f>E16</f>
        <v>7954</v>
      </c>
      <c r="H16" s="8">
        <v>3891</v>
      </c>
    </row>
    <row r="17" spans="5:8" ht="12.75">
      <c r="E17" s="8"/>
      <c r="F17" s="8"/>
      <c r="G17" s="8"/>
      <c r="H17" s="8"/>
    </row>
    <row r="18" spans="2:8" ht="12.75">
      <c r="B18" s="2" t="s">
        <v>43</v>
      </c>
      <c r="E18" s="8">
        <v>-470</v>
      </c>
      <c r="F18" s="8">
        <f>-436</f>
        <v>-436</v>
      </c>
      <c r="G18" s="8">
        <f>E18</f>
        <v>-470</v>
      </c>
      <c r="H18" s="8">
        <v>-436</v>
      </c>
    </row>
    <row r="19" spans="2:14" ht="12.75">
      <c r="B19" s="2" t="s">
        <v>44</v>
      </c>
      <c r="E19" s="8">
        <v>226</v>
      </c>
      <c r="F19" s="8">
        <v>267</v>
      </c>
      <c r="G19" s="8">
        <f>E19</f>
        <v>226</v>
      </c>
      <c r="H19" s="8">
        <v>267</v>
      </c>
      <c r="M19" s="6"/>
      <c r="N19" s="6"/>
    </row>
    <row r="20" spans="2:8" ht="12.75">
      <c r="B20" s="2"/>
      <c r="E20" s="10"/>
      <c r="F20" s="7"/>
      <c r="G20" s="10"/>
      <c r="H20" s="10"/>
    </row>
    <row r="21" spans="2:8" ht="12.75">
      <c r="B21" t="s">
        <v>45</v>
      </c>
      <c r="E21" s="8">
        <f>SUM(E16:E20)</f>
        <v>7710</v>
      </c>
      <c r="F21" s="8">
        <f>SUM(F16:F20)</f>
        <v>3722</v>
      </c>
      <c r="G21" s="8">
        <f>SUM(G16:G20)</f>
        <v>7710</v>
      </c>
      <c r="H21" s="8">
        <f>SUM(H16:H20)</f>
        <v>3722</v>
      </c>
    </row>
    <row r="22" spans="2:8" ht="12.75">
      <c r="B22" s="2" t="s">
        <v>46</v>
      </c>
      <c r="E22" s="10">
        <v>-2499</v>
      </c>
      <c r="F22" s="10">
        <f>-1253</f>
        <v>-1253</v>
      </c>
      <c r="G22" s="10">
        <f>E22</f>
        <v>-2499</v>
      </c>
      <c r="H22" s="10">
        <v>-1253</v>
      </c>
    </row>
    <row r="23" spans="2:8" ht="13.5" thickBot="1">
      <c r="B23" t="s">
        <v>167</v>
      </c>
      <c r="E23" s="12">
        <f>SUM(E21:E22)</f>
        <v>5211</v>
      </c>
      <c r="F23" s="12">
        <f>SUM(F21:F22)</f>
        <v>2469</v>
      </c>
      <c r="G23" s="12">
        <f>SUM(G21:G22)</f>
        <v>5211</v>
      </c>
      <c r="H23" s="12">
        <f>SUM(H21:H22)</f>
        <v>2469</v>
      </c>
    </row>
    <row r="24" spans="5:8" ht="13.5" thickTop="1">
      <c r="E24" s="13"/>
      <c r="F24" s="13"/>
      <c r="G24" s="13"/>
      <c r="H24" s="13"/>
    </row>
    <row r="25" spans="2:8" ht="12.75">
      <c r="B25" s="2" t="s">
        <v>137</v>
      </c>
      <c r="E25" s="8"/>
      <c r="F25" s="8"/>
      <c r="G25" s="8"/>
      <c r="H25" s="8"/>
    </row>
    <row r="26" spans="2:8" ht="12.75">
      <c r="B26" s="57" t="s">
        <v>163</v>
      </c>
      <c r="C26" s="57"/>
      <c r="D26" s="57"/>
      <c r="E26" s="13">
        <v>5215</v>
      </c>
      <c r="F26" s="13">
        <v>2477</v>
      </c>
      <c r="G26" s="13">
        <f>E26</f>
        <v>5215</v>
      </c>
      <c r="H26" s="13">
        <v>2477</v>
      </c>
    </row>
    <row r="27" spans="2:8" ht="12.75">
      <c r="B27" s="2" t="s">
        <v>123</v>
      </c>
      <c r="E27" s="8">
        <v>-4</v>
      </c>
      <c r="F27" s="50">
        <v>-8</v>
      </c>
      <c r="G27" s="13">
        <f>E27</f>
        <v>-4</v>
      </c>
      <c r="H27" s="13">
        <v>-8</v>
      </c>
    </row>
    <row r="28" spans="2:8" ht="13.5" thickBot="1">
      <c r="B28" t="s">
        <v>167</v>
      </c>
      <c r="E28" s="12">
        <f>SUM(E26:E27)</f>
        <v>5211</v>
      </c>
      <c r="F28" s="12">
        <f>SUM(F26:F27)</f>
        <v>2469</v>
      </c>
      <c r="G28" s="12">
        <f>SUM(G26:G27)</f>
        <v>5211</v>
      </c>
      <c r="H28" s="12">
        <f>SUM(H26:H27)</f>
        <v>2469</v>
      </c>
    </row>
    <row r="29" spans="5:8" ht="13.5" thickTop="1">
      <c r="E29" s="23"/>
      <c r="F29" s="23"/>
      <c r="G29" s="23"/>
      <c r="H29" s="23"/>
    </row>
    <row r="30" spans="5:8" ht="12.75">
      <c r="E30" s="23"/>
      <c r="F30" s="23"/>
      <c r="G30" s="23"/>
      <c r="H30" s="23"/>
    </row>
    <row r="31" spans="5:8" ht="12.75">
      <c r="E31" s="23"/>
      <c r="F31" s="23"/>
      <c r="G31" s="23"/>
      <c r="H31" s="23"/>
    </row>
    <row r="32" spans="2:8" ht="12.75">
      <c r="B32" t="s">
        <v>48</v>
      </c>
      <c r="E32" s="63">
        <f>E23/165446*100</f>
        <v>3.149668169674698</v>
      </c>
      <c r="F32" s="63">
        <v>1.51</v>
      </c>
      <c r="G32" s="63">
        <f>G23/165446*100</f>
        <v>3.149668169674698</v>
      </c>
      <c r="H32" s="63">
        <v>1.51</v>
      </c>
    </row>
    <row r="33" spans="2:8" s="41" customFormat="1" ht="11.25">
      <c r="B33" s="41" t="s">
        <v>220</v>
      </c>
      <c r="E33" s="42"/>
      <c r="F33" s="64"/>
      <c r="G33" s="64"/>
      <c r="H33" s="64"/>
    </row>
    <row r="34" spans="2:8" s="41" customFormat="1" ht="11.25">
      <c r="B34" s="41" t="s">
        <v>98</v>
      </c>
      <c r="E34" s="42"/>
      <c r="F34" s="64"/>
      <c r="G34" s="64"/>
      <c r="H34" s="64"/>
    </row>
    <row r="35" spans="6:8" ht="12.75">
      <c r="F35" s="57"/>
      <c r="G35" s="57"/>
      <c r="H35" s="57"/>
    </row>
    <row r="36" spans="2:8" ht="12.75">
      <c r="B36" t="s">
        <v>49</v>
      </c>
      <c r="E36" s="65">
        <f>5044/227956*100</f>
        <v>2.2127077155240484</v>
      </c>
      <c r="F36" s="63">
        <v>1.08</v>
      </c>
      <c r="G36" s="65">
        <f>5044/227956*100</f>
        <v>2.2127077155240484</v>
      </c>
      <c r="H36" s="63">
        <v>1.08</v>
      </c>
    </row>
    <row r="37" spans="2:8" ht="12.75">
      <c r="B37" s="41" t="s">
        <v>221</v>
      </c>
      <c r="E37" s="40"/>
      <c r="F37" s="63"/>
      <c r="G37" s="65"/>
      <c r="H37" s="63"/>
    </row>
    <row r="38" ht="12.75">
      <c r="B38" s="41" t="s">
        <v>98</v>
      </c>
    </row>
    <row r="40" spans="2:8" ht="12.75">
      <c r="B40" s="87" t="s">
        <v>182</v>
      </c>
      <c r="C40" s="87"/>
      <c r="D40" s="87"/>
      <c r="E40" s="87"/>
      <c r="F40" s="87"/>
      <c r="G40" s="87"/>
      <c r="H40" s="87"/>
    </row>
    <row r="41" spans="2:8" ht="12.75">
      <c r="B41" s="87"/>
      <c r="C41" s="87"/>
      <c r="D41" s="87"/>
      <c r="E41" s="87"/>
      <c r="F41" s="87"/>
      <c r="G41" s="87"/>
      <c r="H41" s="87"/>
    </row>
    <row r="42" ht="12.75">
      <c r="C42" s="3"/>
    </row>
    <row r="43" spans="2:3" ht="12.75">
      <c r="B43" s="20"/>
      <c r="C43" s="3"/>
    </row>
    <row r="44" spans="3:8" ht="12.75">
      <c r="C44" s="3"/>
      <c r="E44" s="6"/>
      <c r="F44" s="1"/>
      <c r="G44" s="6"/>
      <c r="H44" s="1"/>
    </row>
    <row r="48" ht="12.75">
      <c r="C48" s="17"/>
    </row>
    <row r="51" s="23" customFormat="1" ht="12.75"/>
    <row r="52" s="23" customFormat="1" ht="12.75"/>
    <row r="53" s="23" customFormat="1" ht="12.75"/>
    <row r="54" s="23" customFormat="1" ht="12.75"/>
    <row r="55" s="23" customFormat="1" ht="12.75"/>
    <row r="56" s="23" customFormat="1" ht="12.75"/>
    <row r="57" s="23" customFormat="1" ht="12.75"/>
  </sheetData>
  <mergeCells count="3">
    <mergeCell ref="E7:F7"/>
    <mergeCell ref="G7:H7"/>
    <mergeCell ref="B40:H41"/>
  </mergeCells>
  <printOptions/>
  <pageMargins left="0.4" right="0.27" top="0.3" bottom="0.5" header="0.3" footer="0.5"/>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B1:AA67"/>
  <sheetViews>
    <sheetView workbookViewId="0" topLeftCell="A1">
      <selection activeCell="D10" sqref="D10"/>
    </sheetView>
  </sheetViews>
  <sheetFormatPr defaultColWidth="9.140625" defaultRowHeight="12.75"/>
  <cols>
    <col min="1" max="1" width="2.421875" style="0" customWidth="1"/>
    <col min="2" max="2" width="3.7109375" style="0" customWidth="1"/>
    <col min="3" max="3" width="2.7109375" style="0" customWidth="1"/>
    <col min="4" max="4" width="39.00390625" style="0" customWidth="1"/>
    <col min="5" max="5" width="13.140625" style="0" customWidth="1"/>
    <col min="6" max="6" width="13.00390625" style="0" customWidth="1"/>
    <col min="7" max="7" width="15.00390625" style="0" customWidth="1"/>
    <col min="8" max="8" width="13.421875" style="0" customWidth="1"/>
    <col min="9" max="9" width="18.140625" style="0" customWidth="1"/>
  </cols>
  <sheetData>
    <row r="1" ht="12.75">
      <c r="B1" s="4" t="str">
        <f>'[1]P&amp;L'!B1</f>
        <v>MUTIARA GOODYEAR DEVELOPMENT BERHAD (40282-V)</v>
      </c>
    </row>
    <row r="2" ht="12.75">
      <c r="B2" s="4" t="str">
        <f>'P&amp;L'!B2</f>
        <v>INTERIM FINANCIAL REPORT FOR THE FIRST QUARTER ENDED 31 JULY 2006</v>
      </c>
    </row>
    <row r="3" ht="12.75">
      <c r="B3" s="4"/>
    </row>
    <row r="4" ht="12.75">
      <c r="B4" s="4" t="s">
        <v>50</v>
      </c>
    </row>
    <row r="6" spans="2:7" ht="12.75">
      <c r="B6" s="2"/>
      <c r="C6" s="2"/>
      <c r="D6" s="2"/>
      <c r="E6" s="1" t="s">
        <v>8</v>
      </c>
      <c r="F6" s="36"/>
      <c r="G6" s="2"/>
    </row>
    <row r="7" spans="2:9" ht="12.75">
      <c r="B7" s="2"/>
      <c r="C7" s="2"/>
      <c r="D7" s="2"/>
      <c r="E7" s="1" t="s">
        <v>9</v>
      </c>
      <c r="F7" s="1" t="s">
        <v>8</v>
      </c>
      <c r="H7" s="1"/>
      <c r="I7" s="1"/>
    </row>
    <row r="8" spans="5:9" ht="12.75">
      <c r="E8" s="51" t="s">
        <v>10</v>
      </c>
      <c r="F8" s="1" t="s">
        <v>11</v>
      </c>
      <c r="H8" s="1"/>
      <c r="I8" s="1"/>
    </row>
    <row r="9" spans="5:9" ht="12.75">
      <c r="E9" s="1" t="s">
        <v>2</v>
      </c>
      <c r="F9" s="1" t="s">
        <v>12</v>
      </c>
      <c r="H9" s="1"/>
      <c r="I9" s="1"/>
    </row>
    <row r="10" spans="5:9" ht="12.75">
      <c r="E10" s="78">
        <v>38929</v>
      </c>
      <c r="F10" s="78">
        <f>'[1]P&amp;L'!E11</f>
        <v>38837</v>
      </c>
      <c r="H10" s="1"/>
      <c r="I10" s="1"/>
    </row>
    <row r="11" spans="5:9" ht="12.75">
      <c r="E11" s="1" t="s">
        <v>3</v>
      </c>
      <c r="F11" s="1" t="s">
        <v>3</v>
      </c>
      <c r="H11" s="1"/>
      <c r="I11" s="1"/>
    </row>
    <row r="12" spans="6:9" ht="12.75">
      <c r="F12" s="1"/>
      <c r="H12" s="1"/>
      <c r="I12" s="1"/>
    </row>
    <row r="13" ht="12.75">
      <c r="B13" s="4" t="s">
        <v>139</v>
      </c>
    </row>
    <row r="14" ht="12.75">
      <c r="B14" t="s">
        <v>150</v>
      </c>
    </row>
    <row r="15" spans="3:7" ht="12.75">
      <c r="C15" t="s">
        <v>20</v>
      </c>
      <c r="E15" s="8">
        <v>5455</v>
      </c>
      <c r="F15" s="52">
        <v>5899</v>
      </c>
      <c r="G15" s="56"/>
    </row>
    <row r="16" spans="2:7" ht="12.75">
      <c r="B16" s="3"/>
      <c r="C16" t="s">
        <v>140</v>
      </c>
      <c r="E16" s="8">
        <v>61475</v>
      </c>
      <c r="F16" s="52">
        <v>61475</v>
      </c>
      <c r="G16" s="56"/>
    </row>
    <row r="17" spans="3:7" ht="12.75">
      <c r="C17" t="s">
        <v>27</v>
      </c>
      <c r="E17" s="8">
        <v>5500</v>
      </c>
      <c r="F17" s="52">
        <v>5500</v>
      </c>
      <c r="G17" s="56"/>
    </row>
    <row r="18" spans="3:7" ht="12.75">
      <c r="C18" t="s">
        <v>21</v>
      </c>
      <c r="E18" s="8">
        <v>224253</v>
      </c>
      <c r="F18" s="53">
        <v>224677</v>
      </c>
      <c r="G18" s="56"/>
    </row>
    <row r="19" spans="3:7" ht="12.75">
      <c r="C19" t="s">
        <v>129</v>
      </c>
      <c r="E19" s="8">
        <v>1200</v>
      </c>
      <c r="F19" s="52">
        <v>1200</v>
      </c>
      <c r="G19" s="56"/>
    </row>
    <row r="20" spans="3:7" ht="12.75">
      <c r="C20" t="s">
        <v>101</v>
      </c>
      <c r="E20" s="8">
        <v>178</v>
      </c>
      <c r="F20" s="52">
        <v>373</v>
      </c>
      <c r="G20" s="56"/>
    </row>
    <row r="21" spans="5:7" ht="12.75">
      <c r="E21" s="54">
        <f>SUM(E15:E20)</f>
        <v>298061</v>
      </c>
      <c r="F21" s="54">
        <f>SUM(F15:F20)</f>
        <v>299124</v>
      </c>
      <c r="G21" s="56"/>
    </row>
    <row r="22" spans="6:7" ht="12.75">
      <c r="F22" s="52"/>
      <c r="G22" s="56"/>
    </row>
    <row r="23" spans="2:7" ht="12.75">
      <c r="B23" t="s">
        <v>13</v>
      </c>
      <c r="F23" s="52"/>
      <c r="G23" s="56"/>
    </row>
    <row r="24" spans="3:7" ht="12.75">
      <c r="C24" t="s">
        <v>130</v>
      </c>
      <c r="E24" s="8">
        <v>179255</v>
      </c>
      <c r="F24" s="53">
        <v>181079</v>
      </c>
      <c r="G24" s="56"/>
    </row>
    <row r="25" spans="3:7" ht="12.75">
      <c r="C25" t="s">
        <v>131</v>
      </c>
      <c r="E25" s="8">
        <v>10214</v>
      </c>
      <c r="F25" s="52">
        <v>10214</v>
      </c>
      <c r="G25" s="56"/>
    </row>
    <row r="26" spans="2:7" ht="12.75">
      <c r="B26" s="3"/>
      <c r="C26" t="s">
        <v>23</v>
      </c>
      <c r="E26" s="8">
        <v>21956</v>
      </c>
      <c r="F26" s="52">
        <v>12897</v>
      </c>
      <c r="G26" s="56"/>
    </row>
    <row r="27" spans="3:7" ht="12.75">
      <c r="C27" t="s">
        <v>22</v>
      </c>
      <c r="E27" s="8">
        <f>4072+871</f>
        <v>4943</v>
      </c>
      <c r="F27" s="52">
        <f>4000+2267</f>
        <v>6267</v>
      </c>
      <c r="G27" s="56"/>
    </row>
    <row r="28" spans="2:7" ht="12.75">
      <c r="B28" s="3"/>
      <c r="C28" t="s">
        <v>24</v>
      </c>
      <c r="E28" s="8">
        <f>6357+24230</f>
        <v>30587</v>
      </c>
      <c r="F28" s="52">
        <f>9895+21344</f>
        <v>31239</v>
      </c>
      <c r="G28" s="56"/>
    </row>
    <row r="29" spans="5:7" ht="12.75">
      <c r="E29" s="11">
        <f>SUM(E24:E28)</f>
        <v>246955</v>
      </c>
      <c r="F29" s="11">
        <f>SUM(F24:F28)</f>
        <v>241696</v>
      </c>
      <c r="G29" s="24"/>
    </row>
    <row r="30" spans="2:7" ht="13.5" thickBot="1">
      <c r="B30" s="4" t="s">
        <v>144</v>
      </c>
      <c r="E30" s="62">
        <f>E21+E29</f>
        <v>545016</v>
      </c>
      <c r="F30" s="62">
        <f>F21+F29</f>
        <v>540820</v>
      </c>
      <c r="G30" s="24"/>
    </row>
    <row r="31" spans="6:7" ht="12.75">
      <c r="F31" s="24"/>
      <c r="G31" s="24"/>
    </row>
    <row r="32" spans="2:7" ht="12.75">
      <c r="B32" s="4" t="s">
        <v>145</v>
      </c>
      <c r="F32" s="24"/>
      <c r="G32" s="24"/>
    </row>
    <row r="33" spans="2:7" ht="12.75">
      <c r="B33" t="s">
        <v>164</v>
      </c>
      <c r="F33" s="24"/>
      <c r="G33" s="24"/>
    </row>
    <row r="34" spans="3:7" ht="12.75">
      <c r="C34" t="s">
        <v>15</v>
      </c>
      <c r="E34" s="8">
        <v>168404</v>
      </c>
      <c r="F34" s="52">
        <v>168195</v>
      </c>
      <c r="G34" s="56"/>
    </row>
    <row r="35" spans="3:7" ht="12.75">
      <c r="C35" t="s">
        <v>26</v>
      </c>
      <c r="E35" s="8">
        <v>72638</v>
      </c>
      <c r="F35" s="52">
        <v>72880</v>
      </c>
      <c r="G35" s="56"/>
    </row>
    <row r="36" spans="3:7" ht="12.75">
      <c r="C36" t="s">
        <v>146</v>
      </c>
      <c r="E36" s="8">
        <v>3714</v>
      </c>
      <c r="F36" s="52">
        <v>3662</v>
      </c>
      <c r="G36" s="56"/>
    </row>
    <row r="37" spans="3:7" ht="12.75">
      <c r="C37" t="s">
        <v>216</v>
      </c>
      <c r="E37" s="8">
        <v>5234</v>
      </c>
      <c r="F37" s="52">
        <v>4754</v>
      </c>
      <c r="G37" s="56"/>
    </row>
    <row r="38" spans="3:7" ht="12.75">
      <c r="C38" t="s">
        <v>147</v>
      </c>
      <c r="E38" s="10">
        <v>30479</v>
      </c>
      <c r="F38" s="55">
        <v>25815</v>
      </c>
      <c r="G38" s="14"/>
    </row>
    <row r="39" spans="5:7" ht="12.75">
      <c r="E39" s="56">
        <f>SUM(E34:E38)</f>
        <v>280469</v>
      </c>
      <c r="F39" s="56">
        <f>SUM(F34:F38)</f>
        <v>275306</v>
      </c>
      <c r="G39" s="14"/>
    </row>
    <row r="40" spans="2:7" ht="12.75">
      <c r="B40" t="s">
        <v>16</v>
      </c>
      <c r="E40" s="52">
        <v>10315</v>
      </c>
      <c r="F40" s="52">
        <v>10319</v>
      </c>
      <c r="G40" s="56"/>
    </row>
    <row r="41" spans="2:7" ht="12.75">
      <c r="B41" t="s">
        <v>148</v>
      </c>
      <c r="E41" s="54">
        <f>SUM(E39:E40)</f>
        <v>290784</v>
      </c>
      <c r="F41" s="54">
        <f>SUM(F39:F40)</f>
        <v>285625</v>
      </c>
      <c r="G41" s="56"/>
    </row>
    <row r="42" spans="2:7" ht="12.75">
      <c r="B42" s="3"/>
      <c r="F42" s="52"/>
      <c r="G42" s="56"/>
    </row>
    <row r="43" spans="2:7" ht="12.75">
      <c r="B43" s="2" t="s">
        <v>149</v>
      </c>
      <c r="F43" s="52"/>
      <c r="G43" s="56"/>
    </row>
    <row r="44" spans="2:7" ht="12.75">
      <c r="B44" s="3"/>
      <c r="C44" s="2" t="s">
        <v>151</v>
      </c>
      <c r="E44" s="8">
        <f>112046+1108</f>
        <v>113154</v>
      </c>
      <c r="F44" s="52">
        <f>118670+1324</f>
        <v>119994</v>
      </c>
      <c r="G44" s="56"/>
    </row>
    <row r="45" spans="3:7" ht="12.75">
      <c r="C45" s="2" t="s">
        <v>152</v>
      </c>
      <c r="E45" s="8">
        <v>25311</v>
      </c>
      <c r="F45" s="52">
        <v>26042</v>
      </c>
      <c r="G45" s="56"/>
    </row>
    <row r="46" spans="3:7" ht="12.75">
      <c r="C46" s="2" t="s">
        <v>153</v>
      </c>
      <c r="E46" s="8">
        <v>1013</v>
      </c>
      <c r="F46" s="52">
        <v>1013</v>
      </c>
      <c r="G46" s="56"/>
    </row>
    <row r="47" spans="3:7" ht="12.75">
      <c r="C47" s="2"/>
      <c r="E47" s="54">
        <f>SUM(E44:E46)</f>
        <v>139478</v>
      </c>
      <c r="F47" s="54">
        <f>SUM(F44:F46)</f>
        <v>147049</v>
      </c>
      <c r="G47" s="56"/>
    </row>
    <row r="48" spans="2:7" ht="12.75">
      <c r="B48" s="2"/>
      <c r="F48" s="52"/>
      <c r="G48" s="56"/>
    </row>
    <row r="49" spans="2:7" ht="12.75">
      <c r="B49" t="s">
        <v>14</v>
      </c>
      <c r="G49" s="23"/>
    </row>
    <row r="50" spans="3:7" ht="12.75">
      <c r="C50" t="s">
        <v>141</v>
      </c>
      <c r="E50" s="8">
        <v>32279</v>
      </c>
      <c r="F50" s="52">
        <v>29294</v>
      </c>
      <c r="G50" s="56"/>
    </row>
    <row r="51" spans="3:7" ht="12.75">
      <c r="C51" t="s">
        <v>142</v>
      </c>
      <c r="E51" s="3" t="s">
        <v>209</v>
      </c>
      <c r="F51" s="53">
        <v>1849</v>
      </c>
      <c r="G51" s="56"/>
    </row>
    <row r="52" spans="3:7" ht="12.75">
      <c r="C52" t="s">
        <v>143</v>
      </c>
      <c r="E52" s="8">
        <f>26127+6500+5840</f>
        <v>38467</v>
      </c>
      <c r="F52" s="52">
        <f>23929+6500+5540</f>
        <v>35969</v>
      </c>
      <c r="G52" s="56"/>
    </row>
    <row r="53" spans="3:7" ht="12.75">
      <c r="C53" t="s">
        <v>30</v>
      </c>
      <c r="E53" s="8">
        <f>796+38402</f>
        <v>39198</v>
      </c>
      <c r="F53" s="52">
        <f>772+35514</f>
        <v>36286</v>
      </c>
      <c r="G53" s="56"/>
    </row>
    <row r="54" spans="3:7" ht="12.75">
      <c r="C54" t="s">
        <v>26</v>
      </c>
      <c r="E54" s="8">
        <v>434</v>
      </c>
      <c r="F54" s="52">
        <v>1128</v>
      </c>
      <c r="G54" s="56"/>
    </row>
    <row r="55" spans="3:7" ht="12.75">
      <c r="C55" t="s">
        <v>25</v>
      </c>
      <c r="E55" s="8">
        <v>4376</v>
      </c>
      <c r="F55" s="52">
        <v>3620</v>
      </c>
      <c r="G55" s="56"/>
    </row>
    <row r="56" spans="5:7" ht="12.75">
      <c r="E56" s="54">
        <f>SUM(E50:E55)</f>
        <v>114754</v>
      </c>
      <c r="F56" s="54">
        <f>SUM(F50:F55)</f>
        <v>108146</v>
      </c>
      <c r="G56" s="56"/>
    </row>
    <row r="57" spans="2:7" ht="12.75">
      <c r="B57" t="s">
        <v>154</v>
      </c>
      <c r="E57" s="54">
        <f>E47+E56</f>
        <v>254232</v>
      </c>
      <c r="F57" s="54">
        <f>F47+F56</f>
        <v>255195</v>
      </c>
      <c r="G57" s="56"/>
    </row>
    <row r="58" spans="2:7" ht="13.5" thickBot="1">
      <c r="B58" s="4" t="s">
        <v>155</v>
      </c>
      <c r="E58" s="62">
        <f>E41+E57</f>
        <v>545016</v>
      </c>
      <c r="F58" s="62">
        <f>F41+F57</f>
        <v>540820</v>
      </c>
      <c r="G58" s="23"/>
    </row>
    <row r="59" spans="2:7" ht="12.75">
      <c r="B59" s="3"/>
      <c r="C59" s="23"/>
      <c r="D59" s="23"/>
      <c r="E59" s="24"/>
      <c r="F59" s="24"/>
      <c r="G59" s="24"/>
    </row>
    <row r="60" spans="3:7" ht="12.75">
      <c r="C60" s="2"/>
      <c r="G60" s="23"/>
    </row>
    <row r="61" spans="2:7" ht="12.75">
      <c r="B61" s="57" t="s">
        <v>138</v>
      </c>
      <c r="D61" s="57"/>
      <c r="E61" s="58">
        <f>E41/E34</f>
        <v>1.7267048288639224</v>
      </c>
      <c r="F61" s="58">
        <f>F41/F34</f>
        <v>1.6981777103956717</v>
      </c>
      <c r="G61" s="61"/>
    </row>
    <row r="62" spans="3:7" ht="12.75">
      <c r="C62" s="59" t="s">
        <v>156</v>
      </c>
      <c r="D62" s="57"/>
      <c r="E62" s="57"/>
      <c r="F62" s="57"/>
      <c r="G62" s="57"/>
    </row>
    <row r="63" spans="3:27" ht="12.75">
      <c r="C63" s="41"/>
      <c r="M63" s="60"/>
      <c r="N63" s="60"/>
      <c r="O63" s="60"/>
      <c r="P63" s="1"/>
      <c r="Q63" s="1"/>
      <c r="R63" s="1"/>
      <c r="S63" s="1"/>
      <c r="T63" s="1"/>
      <c r="U63" s="1"/>
      <c r="V63" s="1"/>
      <c r="X63" s="60"/>
      <c r="Y63" s="60"/>
      <c r="Z63" s="60"/>
      <c r="AA63" s="1"/>
    </row>
    <row r="64" ht="12.75">
      <c r="C64" s="17"/>
    </row>
    <row r="65" spans="2:8" ht="12.75" customHeight="1">
      <c r="B65" s="87" t="s">
        <v>183</v>
      </c>
      <c r="C65" s="87"/>
      <c r="D65" s="87"/>
      <c r="E65" s="87"/>
      <c r="F65" s="87"/>
      <c r="G65" s="68"/>
      <c r="H65" s="68"/>
    </row>
    <row r="66" spans="2:8" ht="12.75">
      <c r="B66" s="87"/>
      <c r="C66" s="87"/>
      <c r="D66" s="87"/>
      <c r="E66" s="87"/>
      <c r="F66" s="87"/>
      <c r="G66" s="68"/>
      <c r="H66" s="68"/>
    </row>
    <row r="67" spans="2:6" ht="12.75">
      <c r="B67" s="87"/>
      <c r="C67" s="87"/>
      <c r="D67" s="87"/>
      <c r="E67" s="87"/>
      <c r="F67" s="87"/>
    </row>
  </sheetData>
  <mergeCells count="1">
    <mergeCell ref="B65:F67"/>
  </mergeCells>
  <printOptions/>
  <pageMargins left="0.73" right="0.47" top="0.5" bottom="0.5" header="0.5" footer="0.2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B1:AB43"/>
  <sheetViews>
    <sheetView workbookViewId="0" topLeftCell="A1">
      <selection activeCell="B9" sqref="B9"/>
    </sheetView>
  </sheetViews>
  <sheetFormatPr defaultColWidth="9.140625" defaultRowHeight="12.75"/>
  <cols>
    <col min="1" max="1" width="2.421875" style="0" customWidth="1"/>
    <col min="2" max="2" width="27.8515625" style="0" customWidth="1"/>
    <col min="3" max="3" width="1.421875" style="0" customWidth="1"/>
    <col min="4" max="4" width="11.57421875" style="0" customWidth="1"/>
    <col min="5" max="5" width="11.00390625" style="0" customWidth="1"/>
    <col min="6" max="6" width="12.7109375" style="0" customWidth="1"/>
    <col min="7" max="7" width="11.57421875" style="0" customWidth="1"/>
    <col min="8" max="8" width="11.8515625" style="0" customWidth="1"/>
    <col min="9" max="9" width="12.140625" style="0" customWidth="1"/>
    <col min="10" max="10" width="11.7109375" style="0" customWidth="1"/>
    <col min="11" max="11" width="11.28125" style="0" bestFit="1" customWidth="1"/>
  </cols>
  <sheetData>
    <row r="1" ht="12.75">
      <c r="B1" s="4" t="str">
        <f>'P&amp;L'!B1</f>
        <v>MUTIARA GOODYEAR DEVELOPMENT BERHAD (40282-V)</v>
      </c>
    </row>
    <row r="2" ht="12.75">
      <c r="B2" s="4" t="str">
        <f>'P&amp;L'!B2</f>
        <v>INTERIM FINANCIAL REPORT FOR THE FIRST QUARTER ENDED 31 JULY 2006</v>
      </c>
    </row>
    <row r="3" ht="12.75">
      <c r="B3" s="4"/>
    </row>
    <row r="4" ht="12.75">
      <c r="B4" s="4" t="s">
        <v>51</v>
      </c>
    </row>
    <row r="7" spans="4:9" ht="12.75">
      <c r="D7" s="88" t="s">
        <v>181</v>
      </c>
      <c r="E7" s="90"/>
      <c r="F7" s="90"/>
      <c r="G7" s="90"/>
      <c r="H7" s="90"/>
      <c r="I7" s="91"/>
    </row>
    <row r="8" spans="4:9" ht="5.25" customHeight="1">
      <c r="D8" s="14"/>
      <c r="E8" s="14"/>
      <c r="F8" s="14"/>
      <c r="G8" s="14"/>
      <c r="H8" s="14"/>
      <c r="I8" s="14"/>
    </row>
    <row r="9" spans="6:7" ht="12.75">
      <c r="F9" s="88" t="s">
        <v>158</v>
      </c>
      <c r="G9" s="89"/>
    </row>
    <row r="10" spans="4:11" ht="12.75">
      <c r="D10" s="1" t="s">
        <v>52</v>
      </c>
      <c r="E10" s="1" t="s">
        <v>26</v>
      </c>
      <c r="F10" s="1" t="s">
        <v>52</v>
      </c>
      <c r="G10" s="1" t="s">
        <v>55</v>
      </c>
      <c r="H10" s="1" t="s">
        <v>97</v>
      </c>
      <c r="I10" s="1"/>
      <c r="J10" s="1" t="s">
        <v>159</v>
      </c>
      <c r="K10" s="1" t="s">
        <v>18</v>
      </c>
    </row>
    <row r="11" spans="4:11" ht="12.75">
      <c r="D11" s="1" t="s">
        <v>53</v>
      </c>
      <c r="E11" s="1"/>
      <c r="F11" s="1" t="s">
        <v>54</v>
      </c>
      <c r="G11" s="1" t="s">
        <v>56</v>
      </c>
      <c r="H11" s="1" t="s">
        <v>165</v>
      </c>
      <c r="I11" s="1" t="s">
        <v>166</v>
      </c>
      <c r="J11" s="1" t="s">
        <v>160</v>
      </c>
      <c r="K11" s="1" t="s">
        <v>157</v>
      </c>
    </row>
    <row r="12" spans="4:11" ht="12.75">
      <c r="D12" s="1"/>
      <c r="E12" s="1"/>
      <c r="F12" s="1"/>
      <c r="G12" s="1"/>
      <c r="H12" s="1"/>
      <c r="I12" s="1"/>
      <c r="J12" s="1"/>
      <c r="K12" s="1"/>
    </row>
    <row r="13" spans="4:11" ht="12.75">
      <c r="D13" s="1" t="s">
        <v>3</v>
      </c>
      <c r="E13" s="1" t="s">
        <v>3</v>
      </c>
      <c r="F13" s="1" t="s">
        <v>3</v>
      </c>
      <c r="G13" s="1" t="s">
        <v>3</v>
      </c>
      <c r="H13" s="1" t="s">
        <v>3</v>
      </c>
      <c r="I13" s="1" t="s">
        <v>3</v>
      </c>
      <c r="J13" s="1" t="s">
        <v>3</v>
      </c>
      <c r="K13" s="1" t="s">
        <v>3</v>
      </c>
    </row>
    <row r="15" spans="2:11" ht="12.75">
      <c r="B15" t="s">
        <v>213</v>
      </c>
      <c r="D15" s="9">
        <f>D39</f>
        <v>168195</v>
      </c>
      <c r="E15" s="9">
        <f aca="true" t="shared" si="0" ref="E15:K15">E39</f>
        <v>72880</v>
      </c>
      <c r="F15" s="9">
        <f t="shared" si="0"/>
        <v>3662</v>
      </c>
      <c r="G15" s="9">
        <f t="shared" si="0"/>
        <v>4754</v>
      </c>
      <c r="H15" s="9">
        <f t="shared" si="0"/>
        <v>25815</v>
      </c>
      <c r="I15" s="9">
        <f t="shared" si="0"/>
        <v>275306</v>
      </c>
      <c r="J15" s="9">
        <f t="shared" si="0"/>
        <v>10319</v>
      </c>
      <c r="K15" s="9">
        <f t="shared" si="0"/>
        <v>285625</v>
      </c>
    </row>
    <row r="16" ht="12.75">
      <c r="K16" s="9"/>
    </row>
    <row r="17" spans="2:11" ht="12.75">
      <c r="B17" t="s">
        <v>47</v>
      </c>
      <c r="H17" s="8">
        <f>'P&amp;L'!G26</f>
        <v>5215</v>
      </c>
      <c r="I17" s="9">
        <f>SUM(D17:H17)</f>
        <v>5215</v>
      </c>
      <c r="J17" s="8">
        <v>-4</v>
      </c>
      <c r="K17" s="8">
        <f>SUM(I17:J17)</f>
        <v>5211</v>
      </c>
    </row>
    <row r="18" spans="8:11" ht="12.75">
      <c r="H18" s="8"/>
      <c r="I18" s="8"/>
      <c r="J18" s="8"/>
      <c r="K18" s="8"/>
    </row>
    <row r="19" spans="2:11" ht="12.75">
      <c r="B19" t="s">
        <v>133</v>
      </c>
      <c r="D19" s="8">
        <v>209</v>
      </c>
      <c r="E19" s="8">
        <v>-242</v>
      </c>
      <c r="F19">
        <v>52</v>
      </c>
      <c r="G19" s="8">
        <v>-71</v>
      </c>
      <c r="H19" s="8"/>
      <c r="I19" s="9">
        <f>SUM(D19:H19)</f>
        <v>-52</v>
      </c>
      <c r="J19" s="8"/>
      <c r="K19" s="8">
        <f>SUM(I19:J19)</f>
        <v>-52</v>
      </c>
    </row>
    <row r="20" spans="8:11" ht="12.75">
      <c r="H20" s="8"/>
      <c r="I20" s="8"/>
      <c r="J20" s="8"/>
      <c r="K20" s="8"/>
    </row>
    <row r="21" spans="2:11" ht="12.75">
      <c r="B21" t="s">
        <v>217</v>
      </c>
      <c r="G21" s="8">
        <v>551</v>
      </c>
      <c r="H21" s="8">
        <v>-551</v>
      </c>
      <c r="I21" s="9">
        <f>SUM(D21:H21)</f>
        <v>0</v>
      </c>
      <c r="J21" s="8"/>
      <c r="K21" s="8">
        <f>SUM(I21:J21)</f>
        <v>0</v>
      </c>
    </row>
    <row r="22" spans="2:11" ht="12.75">
      <c r="B22" t="s">
        <v>218</v>
      </c>
      <c r="G22" s="8"/>
      <c r="H22" s="8"/>
      <c r="I22" s="9"/>
      <c r="J22" s="8"/>
      <c r="K22" s="8"/>
    </row>
    <row r="24" spans="2:11" ht="13.5" thickBot="1">
      <c r="B24" t="s">
        <v>162</v>
      </c>
      <c r="D24" s="12">
        <f aca="true" t="shared" si="1" ref="D24:K24">SUM(D15:D23)</f>
        <v>168404</v>
      </c>
      <c r="E24" s="12">
        <f t="shared" si="1"/>
        <v>72638</v>
      </c>
      <c r="F24" s="12">
        <f t="shared" si="1"/>
        <v>3714</v>
      </c>
      <c r="G24" s="12">
        <f t="shared" si="1"/>
        <v>5234</v>
      </c>
      <c r="H24" s="12">
        <f t="shared" si="1"/>
        <v>30479</v>
      </c>
      <c r="I24" s="12">
        <f>SUM(I15:I23)</f>
        <v>280469</v>
      </c>
      <c r="J24" s="12">
        <f>SUM(J15:J23)</f>
        <v>10315</v>
      </c>
      <c r="K24" s="12">
        <f t="shared" si="1"/>
        <v>290784</v>
      </c>
    </row>
    <row r="25" ht="13.5" thickTop="1"/>
    <row r="28" spans="2:11" ht="12.75">
      <c r="B28" t="s">
        <v>132</v>
      </c>
      <c r="D28" s="13">
        <v>163534</v>
      </c>
      <c r="E28" s="13">
        <v>78296</v>
      </c>
      <c r="F28" s="13">
        <v>2497</v>
      </c>
      <c r="G28" s="13">
        <v>3686</v>
      </c>
      <c r="H28" s="13">
        <v>25579</v>
      </c>
      <c r="I28" s="9">
        <f>SUM(D28:H28)</f>
        <v>273592</v>
      </c>
      <c r="J28" s="13">
        <v>10336</v>
      </c>
      <c r="K28" s="8">
        <f>SUM(I28:J28)</f>
        <v>283928</v>
      </c>
    </row>
    <row r="29" spans="4:11" ht="12.75">
      <c r="D29" s="13"/>
      <c r="E29" s="13"/>
      <c r="F29" s="13"/>
      <c r="G29" s="13"/>
      <c r="H29" s="13"/>
      <c r="I29" s="9"/>
      <c r="J29" s="13"/>
      <c r="K29" s="8"/>
    </row>
    <row r="30" spans="2:11" ht="12.75">
      <c r="B30" t="s">
        <v>57</v>
      </c>
      <c r="H30" s="8">
        <v>5130</v>
      </c>
      <c r="I30" s="9">
        <f>SUM(D30:H30)</f>
        <v>5130</v>
      </c>
      <c r="J30" s="8">
        <v>-17</v>
      </c>
      <c r="K30" s="8">
        <f>SUM(I30:J30)</f>
        <v>5113</v>
      </c>
    </row>
    <row r="31" spans="8:11" ht="12.75">
      <c r="H31" s="8"/>
      <c r="I31" s="8"/>
      <c r="J31" s="8"/>
      <c r="K31" s="8"/>
    </row>
    <row r="32" spans="2:11" ht="12.75">
      <c r="B32" t="s">
        <v>161</v>
      </c>
      <c r="H32" s="8">
        <v>-3567</v>
      </c>
      <c r="I32" s="9">
        <f>SUM(D32:H32)</f>
        <v>-3567</v>
      </c>
      <c r="J32" s="8"/>
      <c r="K32" s="8">
        <f>SUM(I32:J32)</f>
        <v>-3567</v>
      </c>
    </row>
    <row r="33" spans="8:11" ht="12.75">
      <c r="H33" s="8"/>
      <c r="I33" s="8"/>
      <c r="J33" s="8"/>
      <c r="K33" s="13"/>
    </row>
    <row r="34" spans="2:11" ht="12.75">
      <c r="B34" t="s">
        <v>133</v>
      </c>
      <c r="D34">
        <v>4661</v>
      </c>
      <c r="E34" s="8">
        <v>-5416</v>
      </c>
      <c r="F34" s="8">
        <v>1165</v>
      </c>
      <c r="G34" s="8">
        <v>-259</v>
      </c>
      <c r="H34" s="8"/>
      <c r="I34" s="9">
        <f>SUM(D34:H34)</f>
        <v>151</v>
      </c>
      <c r="J34" s="8"/>
      <c r="K34" s="8">
        <f>SUM(I34:J34)</f>
        <v>151</v>
      </c>
    </row>
    <row r="35" spans="8:11" ht="12.75">
      <c r="H35" s="8"/>
      <c r="I35" s="8"/>
      <c r="J35" s="8"/>
      <c r="K35" s="8"/>
    </row>
    <row r="36" spans="2:11" ht="12.75">
      <c r="B36" t="s">
        <v>217</v>
      </c>
      <c r="G36" s="8">
        <v>1327</v>
      </c>
      <c r="H36" s="8">
        <v>-1327</v>
      </c>
      <c r="I36" s="9">
        <f>SUM(D36:H36)</f>
        <v>0</v>
      </c>
      <c r="J36" s="8"/>
      <c r="K36" s="8">
        <f>SUM(I36:J36)</f>
        <v>0</v>
      </c>
    </row>
    <row r="37" spans="2:11" ht="12.75">
      <c r="B37" t="s">
        <v>218</v>
      </c>
      <c r="G37" s="8"/>
      <c r="H37" s="8"/>
      <c r="I37" s="9"/>
      <c r="J37" s="8"/>
      <c r="K37" s="8"/>
    </row>
    <row r="38" spans="4:11" ht="12.75">
      <c r="D38" s="7"/>
      <c r="E38" s="7"/>
      <c r="F38" s="7"/>
      <c r="G38" s="7"/>
      <c r="H38" s="7"/>
      <c r="I38" s="7"/>
      <c r="J38" s="7"/>
      <c r="K38" s="7"/>
    </row>
    <row r="39" spans="2:11" ht="13.5" thickBot="1">
      <c r="B39" t="s">
        <v>212</v>
      </c>
      <c r="D39" s="22">
        <f>SUM(D28:D38)</f>
        <v>168195</v>
      </c>
      <c r="E39" s="22">
        <f aca="true" t="shared" si="2" ref="E39:K39">SUM(E28:E38)</f>
        <v>72880</v>
      </c>
      <c r="F39" s="22">
        <f t="shared" si="2"/>
        <v>3662</v>
      </c>
      <c r="G39" s="22">
        <f t="shared" si="2"/>
        <v>4754</v>
      </c>
      <c r="H39" s="22">
        <f t="shared" si="2"/>
        <v>25815</v>
      </c>
      <c r="I39" s="22">
        <f t="shared" si="2"/>
        <v>275306</v>
      </c>
      <c r="J39" s="22">
        <f t="shared" si="2"/>
        <v>10319</v>
      </c>
      <c r="K39" s="22">
        <f t="shared" si="2"/>
        <v>285625</v>
      </c>
    </row>
    <row r="40" ht="13.5" thickTop="1"/>
    <row r="42" spans="2:28" ht="12.75" customHeight="1">
      <c r="B42" s="87" t="s">
        <v>184</v>
      </c>
      <c r="C42" s="87"/>
      <c r="D42" s="87"/>
      <c r="E42" s="87"/>
      <c r="F42" s="87"/>
      <c r="G42" s="87"/>
      <c r="H42" s="87"/>
      <c r="I42" s="87"/>
      <c r="J42" s="87"/>
      <c r="K42" s="87"/>
      <c r="N42" s="6"/>
      <c r="O42" s="6"/>
      <c r="P42" s="6"/>
      <c r="Q42" s="1"/>
      <c r="R42" s="1"/>
      <c r="S42" s="1"/>
      <c r="T42" s="1"/>
      <c r="U42" s="1"/>
      <c r="V42" s="1"/>
      <c r="W42" s="1"/>
      <c r="Y42" s="6"/>
      <c r="Z42" s="6"/>
      <c r="AA42" s="6"/>
      <c r="AB42" s="1"/>
    </row>
    <row r="43" spans="2:11" ht="12.75">
      <c r="B43" s="87"/>
      <c r="C43" s="87"/>
      <c r="D43" s="87"/>
      <c r="E43" s="87"/>
      <c r="F43" s="87"/>
      <c r="G43" s="87"/>
      <c r="H43" s="87"/>
      <c r="I43" s="87"/>
      <c r="J43" s="87"/>
      <c r="K43" s="87"/>
    </row>
  </sheetData>
  <mergeCells count="3">
    <mergeCell ref="F9:G9"/>
    <mergeCell ref="D7:I7"/>
    <mergeCell ref="B42:K43"/>
  </mergeCells>
  <printOptions/>
  <pageMargins left="0.29" right="0.25" top="0.47" bottom="0.5" header="0.5" footer="0.5"/>
  <pageSetup fitToHeight="1" fitToWidth="1" horizontalDpi="600" verticalDpi="600" orientation="portrait"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Z50"/>
  <sheetViews>
    <sheetView workbookViewId="0" topLeftCell="A1">
      <selection activeCell="B29" sqref="B29"/>
    </sheetView>
  </sheetViews>
  <sheetFormatPr defaultColWidth="9.140625" defaultRowHeight="12.75"/>
  <cols>
    <col min="1" max="1" width="2.28125" style="0" customWidth="1"/>
    <col min="2" max="2" width="52.8515625" style="0" customWidth="1"/>
    <col min="3" max="3" width="2.421875" style="0" customWidth="1"/>
    <col min="4" max="4" width="18.7109375" style="0" customWidth="1"/>
    <col min="5" max="5" width="16.140625" style="0" customWidth="1"/>
  </cols>
  <sheetData>
    <row r="1" ht="12.75">
      <c r="B1" s="4" t="s">
        <v>17</v>
      </c>
    </row>
    <row r="2" ht="12.75">
      <c r="B2" s="4" t="str">
        <f>'P&amp;L'!B2</f>
        <v>INTERIM FINANCIAL REPORT FOR THE FIRST QUARTER ENDED 31 JULY 2006</v>
      </c>
    </row>
    <row r="3" ht="12.75">
      <c r="B3" s="4"/>
    </row>
    <row r="4" ht="12.75">
      <c r="B4" s="4" t="s">
        <v>116</v>
      </c>
    </row>
    <row r="6" ht="12.75">
      <c r="D6" s="1" t="s">
        <v>8</v>
      </c>
    </row>
    <row r="7" spans="4:5" ht="12.75">
      <c r="D7" s="1" t="s">
        <v>9</v>
      </c>
      <c r="E7" s="1" t="s">
        <v>8</v>
      </c>
    </row>
    <row r="8" spans="4:5" ht="12.75">
      <c r="D8" s="1" t="s">
        <v>10</v>
      </c>
      <c r="E8" s="1" t="s">
        <v>11</v>
      </c>
    </row>
    <row r="9" spans="4:5" ht="12.75">
      <c r="D9" s="1" t="s">
        <v>2</v>
      </c>
      <c r="E9" s="1" t="s">
        <v>12</v>
      </c>
    </row>
    <row r="10" spans="4:5" ht="12.75">
      <c r="D10" s="44">
        <v>38929</v>
      </c>
      <c r="E10" s="78">
        <v>38837</v>
      </c>
    </row>
    <row r="11" spans="4:5" ht="12.75">
      <c r="D11" s="1" t="s">
        <v>3</v>
      </c>
      <c r="E11" s="1" t="s">
        <v>3</v>
      </c>
    </row>
    <row r="13" spans="2:5" ht="12.75">
      <c r="B13" t="s">
        <v>127</v>
      </c>
      <c r="D13" s="8">
        <v>3928</v>
      </c>
      <c r="E13" s="8">
        <v>-19202</v>
      </c>
    </row>
    <row r="14" ht="12.75">
      <c r="E14" s="8"/>
    </row>
    <row r="15" spans="2:5" ht="12.75">
      <c r="B15" t="s">
        <v>134</v>
      </c>
      <c r="D15" s="8">
        <v>-269</v>
      </c>
      <c r="E15" s="8">
        <v>228</v>
      </c>
    </row>
    <row r="16" ht="12.75">
      <c r="E16" s="8"/>
    </row>
    <row r="17" spans="2:5" ht="12.75">
      <c r="B17" t="s">
        <v>124</v>
      </c>
      <c r="D17" s="8">
        <v>-6415</v>
      </c>
      <c r="E17" s="8">
        <v>192</v>
      </c>
    </row>
    <row r="18" spans="4:5" ht="12.75">
      <c r="D18" s="7"/>
      <c r="E18" s="10"/>
    </row>
    <row r="19" spans="2:5" ht="12.75">
      <c r="B19" t="s">
        <v>128</v>
      </c>
      <c r="D19" s="8">
        <f>SUM(D13:D18)</f>
        <v>-2756</v>
      </c>
      <c r="E19" s="8">
        <f>SUM(E13:E18)</f>
        <v>-18782</v>
      </c>
    </row>
    <row r="20" spans="4:5" ht="12.75">
      <c r="D20" s="8"/>
      <c r="E20" s="8"/>
    </row>
    <row r="21" spans="2:5" ht="12.75">
      <c r="B21" t="s">
        <v>214</v>
      </c>
      <c r="D21" s="8">
        <f>E23</f>
        <v>21736</v>
      </c>
      <c r="E21" s="8">
        <v>40518</v>
      </c>
    </row>
    <row r="22" spans="4:5" ht="12.75">
      <c r="D22" s="8"/>
      <c r="E22" s="8"/>
    </row>
    <row r="23" spans="2:5" ht="13.5" thickBot="1">
      <c r="B23" t="s">
        <v>215</v>
      </c>
      <c r="D23" s="12">
        <f>SUM(D19:D22)</f>
        <v>18980</v>
      </c>
      <c r="E23" s="12">
        <f>SUM(E19:E22)</f>
        <v>21736</v>
      </c>
    </row>
    <row r="24" ht="13.5" thickTop="1"/>
    <row r="25" ht="12.75">
      <c r="B25" s="17" t="s">
        <v>91</v>
      </c>
    </row>
    <row r="27" spans="4:5" ht="12.75">
      <c r="D27" s="36" t="s">
        <v>8</v>
      </c>
      <c r="E27" s="17"/>
    </row>
    <row r="28" spans="4:5" ht="12.75">
      <c r="D28" s="36" t="s">
        <v>9</v>
      </c>
      <c r="E28" s="36" t="s">
        <v>8</v>
      </c>
    </row>
    <row r="29" spans="4:5" ht="12.75">
      <c r="D29" s="36" t="s">
        <v>10</v>
      </c>
      <c r="E29" s="36" t="s">
        <v>11</v>
      </c>
    </row>
    <row r="30" spans="4:5" ht="12.75">
      <c r="D30" s="36" t="s">
        <v>2</v>
      </c>
      <c r="E30" s="36" t="s">
        <v>12</v>
      </c>
    </row>
    <row r="31" spans="4:5" ht="12.75">
      <c r="D31" s="45">
        <v>38929</v>
      </c>
      <c r="E31" s="79">
        <v>38837</v>
      </c>
    </row>
    <row r="32" spans="4:5" ht="12.75">
      <c r="D32" s="36" t="s">
        <v>3</v>
      </c>
      <c r="E32" s="36" t="s">
        <v>3</v>
      </c>
    </row>
    <row r="33" spans="4:5" ht="12.75">
      <c r="D33" s="36"/>
      <c r="E33" s="36"/>
    </row>
    <row r="34" spans="2:5" ht="12.75">
      <c r="B34" s="17" t="s">
        <v>92</v>
      </c>
      <c r="D34" s="38">
        <v>24230</v>
      </c>
      <c r="E34" s="38">
        <v>21344</v>
      </c>
    </row>
    <row r="35" spans="2:5" ht="12.75">
      <c r="B35" s="17" t="s">
        <v>94</v>
      </c>
      <c r="D35" s="38">
        <v>5399</v>
      </c>
      <c r="E35" s="38">
        <v>9247</v>
      </c>
    </row>
    <row r="36" spans="2:5" ht="12.75">
      <c r="B36" s="17" t="s">
        <v>93</v>
      </c>
      <c r="D36" s="38">
        <v>-10649</v>
      </c>
      <c r="E36" s="38">
        <v>-8855</v>
      </c>
    </row>
    <row r="37" spans="4:5" ht="13.5" thickBot="1">
      <c r="D37" s="37">
        <f>SUM(D34:D36)</f>
        <v>18980</v>
      </c>
      <c r="E37" s="37">
        <f>SUM(E34:E36)</f>
        <v>21736</v>
      </c>
    </row>
    <row r="38" spans="4:5" ht="13.5" thickTop="1">
      <c r="D38" s="36"/>
      <c r="E38" s="36"/>
    </row>
    <row r="41" spans="2:26" ht="12.75" customHeight="1">
      <c r="B41" s="87" t="s">
        <v>185</v>
      </c>
      <c r="C41" s="87"/>
      <c r="D41" s="87"/>
      <c r="E41" s="87"/>
      <c r="F41" s="68"/>
      <c r="G41" s="68"/>
      <c r="H41" s="68"/>
      <c r="L41" s="6"/>
      <c r="M41" s="6"/>
      <c r="N41" s="6"/>
      <c r="O41" s="1"/>
      <c r="P41" s="1"/>
      <c r="Q41" s="1"/>
      <c r="R41" s="1"/>
      <c r="S41" s="1"/>
      <c r="T41" s="1"/>
      <c r="U41" s="1"/>
      <c r="W41" s="6"/>
      <c r="X41" s="6"/>
      <c r="Y41" s="6"/>
      <c r="Z41" s="1"/>
    </row>
    <row r="42" spans="2:8" ht="12.75">
      <c r="B42" s="87"/>
      <c r="C42" s="87"/>
      <c r="D42" s="87"/>
      <c r="E42" s="87"/>
      <c r="F42" s="68"/>
      <c r="G42" s="68"/>
      <c r="H42" s="68"/>
    </row>
    <row r="43" spans="2:5" ht="12.75">
      <c r="B43" s="87"/>
      <c r="C43" s="87"/>
      <c r="D43" s="87"/>
      <c r="E43" s="87"/>
    </row>
    <row r="50" spans="2:26" ht="12.75">
      <c r="B50" s="17"/>
      <c r="C50" s="3"/>
      <c r="L50" s="6"/>
      <c r="M50" s="6"/>
      <c r="N50" s="6"/>
      <c r="O50" s="1"/>
      <c r="P50" s="1"/>
      <c r="Q50" s="1"/>
      <c r="R50" s="1"/>
      <c r="S50" s="1"/>
      <c r="T50" s="1"/>
      <c r="U50" s="1"/>
      <c r="W50" s="6"/>
      <c r="X50" s="6"/>
      <c r="Y50" s="6"/>
      <c r="Z50" s="1"/>
    </row>
  </sheetData>
  <mergeCells count="1">
    <mergeCell ref="B41:E43"/>
  </mergeCells>
  <printOptions/>
  <pageMargins left="0.75" right="0.75" top="0.63" bottom="0.5" header="0.5" footer="0.5"/>
  <pageSetup fitToHeight="1" fitToWidth="1"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I252"/>
  <sheetViews>
    <sheetView tabSelected="1" workbookViewId="0" topLeftCell="A100">
      <selection activeCell="D120" sqref="D120"/>
    </sheetView>
  </sheetViews>
  <sheetFormatPr defaultColWidth="9.140625" defaultRowHeight="12.75"/>
  <cols>
    <col min="1" max="1" width="3.140625" style="0" customWidth="1"/>
    <col min="2" max="2" width="4.140625" style="0" customWidth="1"/>
    <col min="3" max="3" width="3.57421875" style="0" customWidth="1"/>
    <col min="4" max="4" width="57.00390625" style="0" customWidth="1"/>
    <col min="5" max="5" width="13.28125" style="0" customWidth="1"/>
    <col min="6" max="6" width="12.140625" style="0" customWidth="1"/>
    <col min="7" max="7" width="14.00390625" style="0" customWidth="1"/>
    <col min="8" max="8" width="12.8515625" style="0" customWidth="1"/>
    <col min="9" max="9" width="9.28125" style="0" bestFit="1" customWidth="1"/>
  </cols>
  <sheetData>
    <row r="1" ht="12.75">
      <c r="B1" s="4" t="s">
        <v>17</v>
      </c>
    </row>
    <row r="2" ht="12.75">
      <c r="B2" s="4" t="str">
        <f>'P&amp;L'!B2</f>
        <v>INTERIM FINANCIAL REPORT FOR THE FIRST QUARTER ENDED 31 JULY 2006</v>
      </c>
    </row>
    <row r="3" ht="12.75">
      <c r="B3" s="4"/>
    </row>
    <row r="4" ht="12.75">
      <c r="B4" s="4" t="s">
        <v>58</v>
      </c>
    </row>
    <row r="6" spans="2:3" ht="12.75">
      <c r="B6" s="3">
        <v>1</v>
      </c>
      <c r="C6" s="4" t="s">
        <v>60</v>
      </c>
    </row>
    <row r="8" spans="3:8" ht="12.75" customHeight="1">
      <c r="C8" s="92" t="s">
        <v>168</v>
      </c>
      <c r="D8" s="92"/>
      <c r="E8" s="92"/>
      <c r="F8" s="92"/>
      <c r="G8" s="92"/>
      <c r="H8" s="92"/>
    </row>
    <row r="9" spans="3:8" ht="12.75">
      <c r="C9" s="92"/>
      <c r="D9" s="92"/>
      <c r="E9" s="92"/>
      <c r="F9" s="92"/>
      <c r="G9" s="92"/>
      <c r="H9" s="92"/>
    </row>
    <row r="10" spans="3:8" ht="12.75">
      <c r="C10" s="92"/>
      <c r="D10" s="92"/>
      <c r="E10" s="92"/>
      <c r="F10" s="92"/>
      <c r="G10" s="92"/>
      <c r="H10" s="92"/>
    </row>
    <row r="11" spans="4:8" ht="12.75">
      <c r="D11" s="66"/>
      <c r="E11" s="66"/>
      <c r="F11" s="66"/>
      <c r="G11" s="66"/>
      <c r="H11" s="66"/>
    </row>
    <row r="12" spans="3:8" ht="12.75" customHeight="1">
      <c r="C12" s="92" t="s">
        <v>169</v>
      </c>
      <c r="D12" s="92"/>
      <c r="E12" s="92"/>
      <c r="F12" s="92"/>
      <c r="G12" s="92"/>
      <c r="H12" s="92"/>
    </row>
    <row r="13" spans="3:8" ht="12.75">
      <c r="C13" s="92"/>
      <c r="D13" s="92"/>
      <c r="E13" s="92"/>
      <c r="F13" s="92"/>
      <c r="G13" s="92"/>
      <c r="H13" s="92"/>
    </row>
    <row r="14" spans="3:8" ht="13.5" customHeight="1">
      <c r="C14" s="92"/>
      <c r="D14" s="92"/>
      <c r="E14" s="92"/>
      <c r="F14" s="92"/>
      <c r="G14" s="92"/>
      <c r="H14" s="92"/>
    </row>
    <row r="15" spans="4:8" ht="13.5" customHeight="1">
      <c r="D15" s="66"/>
      <c r="E15" s="66"/>
      <c r="F15" s="66"/>
      <c r="G15" s="66"/>
      <c r="H15" s="66"/>
    </row>
    <row r="16" spans="3:8" ht="13.5" customHeight="1">
      <c r="C16" s="96" t="s">
        <v>170</v>
      </c>
      <c r="D16" s="96"/>
      <c r="E16" s="67"/>
      <c r="F16" s="67"/>
      <c r="G16" s="67"/>
      <c r="H16" s="67"/>
    </row>
    <row r="17" spans="3:8" ht="13.5" customHeight="1">
      <c r="C17" s="92" t="s">
        <v>173</v>
      </c>
      <c r="D17" s="92"/>
      <c r="E17" s="92"/>
      <c r="F17" s="92"/>
      <c r="G17" s="92"/>
      <c r="H17" s="92"/>
    </row>
    <row r="18" spans="3:8" ht="13.5" customHeight="1">
      <c r="C18" s="92"/>
      <c r="D18" s="92"/>
      <c r="E18" s="92"/>
      <c r="F18" s="92"/>
      <c r="G18" s="92"/>
      <c r="H18" s="92"/>
    </row>
    <row r="19" spans="3:8" ht="13.5" customHeight="1">
      <c r="C19" s="92"/>
      <c r="D19" s="92"/>
      <c r="E19" s="92"/>
      <c r="F19" s="92"/>
      <c r="G19" s="92"/>
      <c r="H19" s="92"/>
    </row>
    <row r="20" spans="4:8" ht="13.5" customHeight="1">
      <c r="D20" s="67"/>
      <c r="E20" s="67"/>
      <c r="F20" s="67"/>
      <c r="G20" s="67"/>
      <c r="H20" s="67"/>
    </row>
    <row r="21" spans="3:8" ht="13.5" customHeight="1">
      <c r="C21" s="92" t="s">
        <v>171</v>
      </c>
      <c r="D21" s="92"/>
      <c r="E21" s="92"/>
      <c r="F21" s="92"/>
      <c r="G21" s="92"/>
      <c r="H21" s="92"/>
    </row>
    <row r="22" spans="3:8" ht="12.75" customHeight="1">
      <c r="C22" s="92"/>
      <c r="D22" s="92"/>
      <c r="E22" s="92"/>
      <c r="F22" s="92"/>
      <c r="G22" s="92"/>
      <c r="H22" s="92"/>
    </row>
    <row r="23" spans="4:8" ht="12.75" customHeight="1">
      <c r="D23" s="66"/>
      <c r="E23" s="66"/>
      <c r="F23" s="66"/>
      <c r="G23" s="66"/>
      <c r="H23" s="66"/>
    </row>
    <row r="24" spans="3:8" ht="12.75" customHeight="1">
      <c r="C24" t="s">
        <v>172</v>
      </c>
      <c r="D24" s="97" t="s">
        <v>174</v>
      </c>
      <c r="E24" s="97"/>
      <c r="F24" s="66"/>
      <c r="G24" s="66"/>
      <c r="H24" s="66"/>
    </row>
    <row r="25" spans="4:8" ht="12.75" customHeight="1">
      <c r="D25" s="92" t="s">
        <v>177</v>
      </c>
      <c r="E25" s="92"/>
      <c r="F25" s="92"/>
      <c r="G25" s="92"/>
      <c r="H25" s="92"/>
    </row>
    <row r="26" spans="4:8" ht="12.75" customHeight="1">
      <c r="D26" s="92"/>
      <c r="E26" s="92"/>
      <c r="F26" s="92"/>
      <c r="G26" s="92"/>
      <c r="H26" s="92"/>
    </row>
    <row r="27" spans="4:8" ht="12.75" customHeight="1">
      <c r="D27" s="92"/>
      <c r="E27" s="92"/>
      <c r="F27" s="92"/>
      <c r="G27" s="92"/>
      <c r="H27" s="92"/>
    </row>
    <row r="28" spans="4:8" ht="12.75" customHeight="1">
      <c r="D28" s="92"/>
      <c r="E28" s="92"/>
      <c r="F28" s="92"/>
      <c r="G28" s="92"/>
      <c r="H28" s="92"/>
    </row>
    <row r="29" spans="4:8" ht="12.75">
      <c r="D29" s="92"/>
      <c r="E29" s="92"/>
      <c r="F29" s="92"/>
      <c r="G29" s="92"/>
      <c r="H29" s="92"/>
    </row>
    <row r="30" spans="4:8" ht="12.75">
      <c r="D30" s="92"/>
      <c r="E30" s="92"/>
      <c r="F30" s="92"/>
      <c r="G30" s="92"/>
      <c r="H30" s="92"/>
    </row>
    <row r="31" spans="4:8" ht="12.75">
      <c r="D31" s="66"/>
      <c r="E31" s="66"/>
      <c r="F31" s="66"/>
      <c r="G31" s="66"/>
      <c r="H31" s="66"/>
    </row>
    <row r="32" spans="3:8" ht="12.75">
      <c r="C32" t="s">
        <v>175</v>
      </c>
      <c r="D32" s="66" t="s">
        <v>176</v>
      </c>
      <c r="E32" s="66"/>
      <c r="F32" s="66"/>
      <c r="G32" s="66"/>
      <c r="H32" s="66"/>
    </row>
    <row r="33" spans="4:8" ht="12.75" customHeight="1">
      <c r="D33" s="92" t="s">
        <v>186</v>
      </c>
      <c r="E33" s="92"/>
      <c r="F33" s="92"/>
      <c r="G33" s="92"/>
      <c r="H33" s="92"/>
    </row>
    <row r="34" spans="4:8" ht="12.75">
      <c r="D34" s="92"/>
      <c r="E34" s="92"/>
      <c r="F34" s="92"/>
      <c r="G34" s="92"/>
      <c r="H34" s="92"/>
    </row>
    <row r="35" spans="4:8" ht="12.75">
      <c r="D35" s="92"/>
      <c r="E35" s="92"/>
      <c r="F35" s="92"/>
      <c r="G35" s="92"/>
      <c r="H35" s="92"/>
    </row>
    <row r="36" spans="4:8" ht="12.75">
      <c r="D36" s="92"/>
      <c r="E36" s="92"/>
      <c r="F36" s="92"/>
      <c r="G36" s="92"/>
      <c r="H36" s="92"/>
    </row>
    <row r="37" spans="4:8" ht="12.75">
      <c r="D37" s="92"/>
      <c r="E37" s="92"/>
      <c r="F37" s="92"/>
      <c r="G37" s="92"/>
      <c r="H37" s="92"/>
    </row>
    <row r="38" spans="4:8" ht="12.75" customHeight="1">
      <c r="D38" s="92" t="s">
        <v>187</v>
      </c>
      <c r="E38" s="92"/>
      <c r="F38" s="92"/>
      <c r="G38" s="92"/>
      <c r="H38" s="92"/>
    </row>
    <row r="39" spans="4:8" ht="12.75" customHeight="1">
      <c r="D39" s="92"/>
      <c r="E39" s="92"/>
      <c r="F39" s="92"/>
      <c r="G39" s="92"/>
      <c r="H39" s="92"/>
    </row>
    <row r="40" spans="4:8" ht="12.75">
      <c r="D40" s="66"/>
      <c r="E40" s="66"/>
      <c r="F40" s="66"/>
      <c r="G40" s="66"/>
      <c r="H40" s="66"/>
    </row>
    <row r="41" spans="3:8" ht="12.75">
      <c r="C41" t="s">
        <v>188</v>
      </c>
      <c r="D41" s="66" t="s">
        <v>178</v>
      </c>
      <c r="E41" s="66"/>
      <c r="F41" s="66"/>
      <c r="G41" s="66"/>
      <c r="H41" s="66"/>
    </row>
    <row r="42" spans="4:8" ht="12.75" customHeight="1">
      <c r="D42" s="92" t="s">
        <v>179</v>
      </c>
      <c r="E42" s="92"/>
      <c r="F42" s="92"/>
      <c r="G42" s="92"/>
      <c r="H42" s="92"/>
    </row>
    <row r="43" spans="4:8" ht="12.75">
      <c r="D43" s="92"/>
      <c r="E43" s="92"/>
      <c r="F43" s="92"/>
      <c r="G43" s="92"/>
      <c r="H43" s="92"/>
    </row>
    <row r="44" spans="4:8" ht="12.75">
      <c r="D44" s="92"/>
      <c r="E44" s="92"/>
      <c r="F44" s="92"/>
      <c r="G44" s="92"/>
      <c r="H44" s="92"/>
    </row>
    <row r="45" spans="4:8" ht="12.75">
      <c r="D45" s="92"/>
      <c r="E45" s="92"/>
      <c r="F45" s="92"/>
      <c r="G45" s="92"/>
      <c r="H45" s="92"/>
    </row>
    <row r="46" spans="4:8" ht="12.75">
      <c r="D46" s="66"/>
      <c r="E46" s="66"/>
      <c r="F46" s="66"/>
      <c r="G46" s="66"/>
      <c r="H46" s="66"/>
    </row>
    <row r="47" spans="3:8" ht="12.75">
      <c r="C47" t="s">
        <v>189</v>
      </c>
      <c r="D47" s="66" t="s">
        <v>180</v>
      </c>
      <c r="E47" s="66"/>
      <c r="F47" s="66"/>
      <c r="G47" s="66"/>
      <c r="H47" s="66"/>
    </row>
    <row r="48" spans="4:8" ht="12.75" customHeight="1">
      <c r="D48" s="92" t="s">
        <v>227</v>
      </c>
      <c r="E48" s="92"/>
      <c r="F48" s="92"/>
      <c r="G48" s="92"/>
      <c r="H48" s="92"/>
    </row>
    <row r="49" spans="4:8" ht="12.75">
      <c r="D49" s="92"/>
      <c r="E49" s="92"/>
      <c r="F49" s="92"/>
      <c r="G49" s="92"/>
      <c r="H49" s="92"/>
    </row>
    <row r="50" spans="4:8" ht="12.75">
      <c r="D50" s="92"/>
      <c r="E50" s="92"/>
      <c r="F50" s="92"/>
      <c r="G50" s="92"/>
      <c r="H50" s="92"/>
    </row>
    <row r="51" spans="4:8" ht="12.75">
      <c r="D51" s="67"/>
      <c r="E51" s="67"/>
      <c r="F51" s="67"/>
      <c r="G51" s="67"/>
      <c r="H51" s="67"/>
    </row>
    <row r="52" spans="4:8" ht="12.75" customHeight="1">
      <c r="D52" s="93" t="s">
        <v>219</v>
      </c>
      <c r="E52" s="93"/>
      <c r="F52" s="93"/>
      <c r="G52" s="93"/>
      <c r="H52" s="93"/>
    </row>
    <row r="53" spans="4:8" ht="12.75">
      <c r="D53" s="93"/>
      <c r="E53" s="93"/>
      <c r="F53" s="93"/>
      <c r="G53" s="93"/>
      <c r="H53" s="93"/>
    </row>
    <row r="54" spans="4:8" ht="12.75">
      <c r="D54" s="93"/>
      <c r="E54" s="93"/>
      <c r="F54" s="93"/>
      <c r="G54" s="93"/>
      <c r="H54" s="93"/>
    </row>
    <row r="55" spans="4:8" ht="12.75">
      <c r="D55" s="93"/>
      <c r="E55" s="93"/>
      <c r="F55" s="93"/>
      <c r="G55" s="93"/>
      <c r="H55" s="93"/>
    </row>
    <row r="56" spans="4:8" ht="12.75">
      <c r="D56" s="93"/>
      <c r="E56" s="93"/>
      <c r="F56" s="93"/>
      <c r="G56" s="93"/>
      <c r="H56" s="93"/>
    </row>
    <row r="57" spans="4:8" ht="12.75">
      <c r="D57" s="23"/>
      <c r="E57" s="72"/>
      <c r="F57" s="72"/>
      <c r="G57" s="70"/>
      <c r="H57" s="66"/>
    </row>
    <row r="58" spans="5:8" ht="12.75">
      <c r="E58" s="66"/>
      <c r="F58" s="66"/>
      <c r="G58" s="66"/>
      <c r="H58" s="66"/>
    </row>
    <row r="59" spans="2:3" ht="12.75">
      <c r="B59">
        <v>2</v>
      </c>
      <c r="C59" s="15" t="s">
        <v>190</v>
      </c>
    </row>
    <row r="61" ht="12.75">
      <c r="C61" t="s">
        <v>191</v>
      </c>
    </row>
    <row r="64" spans="2:3" ht="12.75">
      <c r="B64" s="57">
        <v>3</v>
      </c>
      <c r="C64" s="15" t="s">
        <v>59</v>
      </c>
    </row>
    <row r="65" ht="12.75">
      <c r="B65" s="57"/>
    </row>
    <row r="66" spans="2:3" ht="12.75">
      <c r="B66" s="57"/>
      <c r="C66" t="s">
        <v>196</v>
      </c>
    </row>
    <row r="67" ht="12.75">
      <c r="B67" s="57"/>
    </row>
    <row r="68" ht="12.75">
      <c r="B68" s="57"/>
    </row>
    <row r="69" ht="12.75">
      <c r="B69" s="57"/>
    </row>
    <row r="70" ht="12.75">
      <c r="B70" s="57"/>
    </row>
    <row r="71" ht="12.75">
      <c r="B71" s="57"/>
    </row>
    <row r="72" ht="12.75">
      <c r="B72" s="57"/>
    </row>
    <row r="73" ht="12.75">
      <c r="B73" s="57"/>
    </row>
    <row r="75" spans="2:3" ht="12.75">
      <c r="B75">
        <v>4</v>
      </c>
      <c r="C75" s="4" t="s">
        <v>192</v>
      </c>
    </row>
    <row r="77" spans="3:8" ht="12.75">
      <c r="C77" s="94" t="s">
        <v>197</v>
      </c>
      <c r="D77" s="94"/>
      <c r="E77" s="94"/>
      <c r="F77" s="94"/>
      <c r="G77" s="94"/>
      <c r="H77" s="94"/>
    </row>
    <row r="78" spans="3:8" ht="12.75">
      <c r="C78" s="94"/>
      <c r="D78" s="94"/>
      <c r="E78" s="94"/>
      <c r="F78" s="94"/>
      <c r="G78" s="94"/>
      <c r="H78" s="94"/>
    </row>
    <row r="79" spans="3:8" ht="12.75">
      <c r="C79" s="69"/>
      <c r="D79" s="69"/>
      <c r="E79" s="69"/>
      <c r="F79" s="69"/>
      <c r="G79" s="69"/>
      <c r="H79" s="69"/>
    </row>
    <row r="81" spans="2:3" ht="12.75">
      <c r="B81">
        <v>5</v>
      </c>
      <c r="C81" s="4" t="s">
        <v>193</v>
      </c>
    </row>
    <row r="83" spans="3:8" ht="12.75">
      <c r="C83" s="94" t="s">
        <v>198</v>
      </c>
      <c r="D83" s="94"/>
      <c r="E83" s="94"/>
      <c r="F83" s="94"/>
      <c r="G83" s="94"/>
      <c r="H83" s="94"/>
    </row>
    <row r="86" spans="2:3" ht="12.75">
      <c r="B86">
        <v>6</v>
      </c>
      <c r="C86" s="4" t="s">
        <v>61</v>
      </c>
    </row>
    <row r="88" spans="3:8" ht="12.75">
      <c r="C88" s="94" t="s">
        <v>226</v>
      </c>
      <c r="D88" s="94"/>
      <c r="E88" s="94"/>
      <c r="F88" s="94"/>
      <c r="G88" s="94"/>
      <c r="H88" s="94"/>
    </row>
    <row r="89" spans="3:8" ht="12.75">
      <c r="C89" s="94"/>
      <c r="D89" s="94"/>
      <c r="E89" s="94"/>
      <c r="F89" s="94"/>
      <c r="G89" s="94"/>
      <c r="H89" s="94"/>
    </row>
    <row r="91" spans="3:8" ht="12.75">
      <c r="C91" s="94" t="s">
        <v>194</v>
      </c>
      <c r="D91" s="94"/>
      <c r="E91" s="94"/>
      <c r="F91" s="94"/>
      <c r="G91" s="94"/>
      <c r="H91" s="94"/>
    </row>
    <row r="92" spans="3:8" ht="12.75">
      <c r="C92" s="94"/>
      <c r="D92" s="94"/>
      <c r="E92" s="94"/>
      <c r="F92" s="94"/>
      <c r="G92" s="94"/>
      <c r="H92" s="94"/>
    </row>
    <row r="93" spans="3:8" ht="12.75">
      <c r="C93" s="69"/>
      <c r="D93" s="69"/>
      <c r="E93" s="69"/>
      <c r="F93" s="69"/>
      <c r="G93" s="69"/>
      <c r="H93" s="69"/>
    </row>
    <row r="95" spans="2:3" ht="12.75">
      <c r="B95">
        <v>7</v>
      </c>
      <c r="C95" s="4" t="s">
        <v>62</v>
      </c>
    </row>
    <row r="96" ht="12.75">
      <c r="F96" s="1"/>
    </row>
    <row r="97" spans="3:6" ht="12.75">
      <c r="C97" t="s">
        <v>121</v>
      </c>
      <c r="F97" s="1"/>
    </row>
    <row r="98" ht="12.75">
      <c r="F98" s="1"/>
    </row>
    <row r="99" ht="12.75">
      <c r="F99" s="1"/>
    </row>
    <row r="100" spans="2:3" ht="12.75">
      <c r="B100">
        <v>8</v>
      </c>
      <c r="C100" s="4" t="s">
        <v>63</v>
      </c>
    </row>
    <row r="101" ht="12.75">
      <c r="C101" s="4"/>
    </row>
    <row r="102" spans="3:8" ht="12.75">
      <c r="C102" s="95" t="s">
        <v>195</v>
      </c>
      <c r="D102" s="95"/>
      <c r="E102" s="95"/>
      <c r="F102" s="95"/>
      <c r="G102" s="95"/>
      <c r="H102" s="95"/>
    </row>
    <row r="103" spans="3:8" ht="12.75">
      <c r="C103" s="95"/>
      <c r="D103" s="95"/>
      <c r="E103" s="95"/>
      <c r="F103" s="95"/>
      <c r="G103" s="95"/>
      <c r="H103" s="95"/>
    </row>
    <row r="104" spans="3:8" ht="12.75">
      <c r="C104" s="95"/>
      <c r="D104" s="95"/>
      <c r="E104" s="95"/>
      <c r="F104" s="95"/>
      <c r="G104" s="95"/>
      <c r="H104" s="95"/>
    </row>
    <row r="105" ht="12.75">
      <c r="D105" s="18"/>
    </row>
    <row r="106" spans="4:8" ht="12.75">
      <c r="D106" s="18"/>
      <c r="E106" s="86" t="s">
        <v>19</v>
      </c>
      <c r="F106" s="86"/>
      <c r="G106" s="86" t="s">
        <v>102</v>
      </c>
      <c r="H106" s="86"/>
    </row>
    <row r="107" spans="4:8" ht="12.75">
      <c r="D107" s="18"/>
      <c r="E107" s="86" t="s">
        <v>125</v>
      </c>
      <c r="F107" s="86"/>
      <c r="G107" s="86"/>
      <c r="H107" s="86"/>
    </row>
    <row r="108" spans="4:8" ht="12.75">
      <c r="D108" s="18"/>
      <c r="E108" s="1">
        <v>2006</v>
      </c>
      <c r="F108" s="51">
        <v>2005</v>
      </c>
      <c r="G108" s="51">
        <v>2006</v>
      </c>
      <c r="H108" s="51">
        <v>2005</v>
      </c>
    </row>
    <row r="109" spans="4:8" ht="12.75">
      <c r="D109" s="18"/>
      <c r="E109" s="1" t="s">
        <v>3</v>
      </c>
      <c r="F109" s="1" t="s">
        <v>3</v>
      </c>
      <c r="G109" s="1" t="s">
        <v>3</v>
      </c>
      <c r="H109" s="1" t="s">
        <v>3</v>
      </c>
    </row>
    <row r="110" ht="12.75">
      <c r="D110" s="18"/>
    </row>
    <row r="111" spans="4:8" ht="12.75">
      <c r="D111" s="18" t="s">
        <v>103</v>
      </c>
      <c r="E111" s="8">
        <v>47067</v>
      </c>
      <c r="F111" s="8">
        <v>51062</v>
      </c>
      <c r="G111" s="8">
        <v>9485</v>
      </c>
      <c r="H111" s="8">
        <v>3888</v>
      </c>
    </row>
    <row r="112" spans="4:8" ht="12.75">
      <c r="D112" s="18" t="s">
        <v>104</v>
      </c>
      <c r="E112" s="10">
        <v>1288</v>
      </c>
      <c r="F112" s="10">
        <v>1087</v>
      </c>
      <c r="G112" s="10">
        <v>849</v>
      </c>
      <c r="H112" s="10">
        <v>459</v>
      </c>
    </row>
    <row r="113" spans="4:8" ht="12.75">
      <c r="D113" s="18"/>
      <c r="E113" s="9">
        <f>SUM(E111:E112)</f>
        <v>48355</v>
      </c>
      <c r="F113" s="9">
        <f>SUM(F111:F112)</f>
        <v>52149</v>
      </c>
      <c r="G113" s="9">
        <f>SUM(G111:G112)</f>
        <v>10334</v>
      </c>
      <c r="H113" s="9">
        <f>SUM(H111:H112)</f>
        <v>4347</v>
      </c>
    </row>
    <row r="114" spans="4:8" ht="12.75">
      <c r="D114" s="18" t="s">
        <v>105</v>
      </c>
      <c r="E114" s="10"/>
      <c r="F114" s="10"/>
      <c r="G114" s="10">
        <v>-2380</v>
      </c>
      <c r="H114" s="10">
        <f>-456</f>
        <v>-456</v>
      </c>
    </row>
    <row r="115" spans="4:8" ht="12.75">
      <c r="D115" s="18"/>
      <c r="E115" s="9">
        <f>SUM(E113:E114)</f>
        <v>48355</v>
      </c>
      <c r="F115" s="9">
        <f>SUM(F113:F114)</f>
        <v>52149</v>
      </c>
      <c r="G115" s="9">
        <f>SUM(G113:G114)</f>
        <v>7954</v>
      </c>
      <c r="H115" s="9">
        <f>SUM(H113:H114)</f>
        <v>3891</v>
      </c>
    </row>
    <row r="116" spans="4:8" ht="12.75">
      <c r="D116" s="18" t="s">
        <v>44</v>
      </c>
      <c r="G116" s="8">
        <v>226</v>
      </c>
      <c r="H116" s="8">
        <v>267</v>
      </c>
    </row>
    <row r="117" spans="4:8" ht="12.75">
      <c r="D117" s="18" t="s">
        <v>43</v>
      </c>
      <c r="G117" s="8">
        <v>-470</v>
      </c>
      <c r="H117" s="8">
        <f>-436</f>
        <v>-436</v>
      </c>
    </row>
    <row r="118" spans="4:9" ht="13.5" thickBot="1">
      <c r="D118" s="18"/>
      <c r="E118" s="22">
        <f>SUM(E115:E117)</f>
        <v>48355</v>
      </c>
      <c r="F118" s="22">
        <f>SUM(F115:F117)</f>
        <v>52149</v>
      </c>
      <c r="G118" s="22">
        <f>SUM(G115:G117)</f>
        <v>7710</v>
      </c>
      <c r="H118" s="22">
        <f>SUM(H115:H117)</f>
        <v>3722</v>
      </c>
      <c r="I118" s="8"/>
    </row>
    <row r="119" ht="13.5" thickTop="1">
      <c r="D119" s="18"/>
    </row>
    <row r="120" ht="12.75">
      <c r="D120" s="18"/>
    </row>
    <row r="121" spans="2:3" ht="12.75">
      <c r="B121">
        <v>9</v>
      </c>
      <c r="C121" s="15" t="s">
        <v>210</v>
      </c>
    </row>
    <row r="123" spans="3:8" ht="12.75">
      <c r="C123" s="2" t="s">
        <v>228</v>
      </c>
      <c r="D123" s="2"/>
      <c r="E123" s="2"/>
      <c r="F123" s="2"/>
      <c r="G123" s="2"/>
      <c r="H123" s="2"/>
    </row>
    <row r="124" spans="3:8" ht="12.75">
      <c r="C124" s="2"/>
      <c r="D124" s="2"/>
      <c r="E124" s="2"/>
      <c r="F124" s="2"/>
      <c r="G124" s="2"/>
      <c r="H124" s="2"/>
    </row>
    <row r="126" spans="2:3" ht="12.75">
      <c r="B126">
        <v>10</v>
      </c>
      <c r="C126" s="4" t="s">
        <v>64</v>
      </c>
    </row>
    <row r="127" ht="12.75">
      <c r="C127" s="4"/>
    </row>
    <row r="128" ht="12.75">
      <c r="C128" s="18" t="s">
        <v>99</v>
      </c>
    </row>
    <row r="129" ht="12.75">
      <c r="C129" s="18"/>
    </row>
    <row r="131" spans="2:3" ht="12.75">
      <c r="B131">
        <v>11</v>
      </c>
      <c r="C131" s="4" t="s">
        <v>65</v>
      </c>
    </row>
    <row r="133" s="18" customFormat="1" ht="12.75">
      <c r="C133" s="18" t="s">
        <v>126</v>
      </c>
    </row>
    <row r="134" s="18" customFormat="1" ht="12.75"/>
    <row r="135" ht="12.75">
      <c r="C135" s="18"/>
    </row>
    <row r="136" spans="2:3" ht="12.75">
      <c r="B136">
        <v>12</v>
      </c>
      <c r="C136" s="4" t="s">
        <v>199</v>
      </c>
    </row>
    <row r="137" ht="12.75">
      <c r="C137" s="4"/>
    </row>
    <row r="138" ht="12.75">
      <c r="C138" s="18" t="s">
        <v>200</v>
      </c>
    </row>
    <row r="139" ht="12.75">
      <c r="C139" s="18"/>
    </row>
    <row r="140" ht="12.75">
      <c r="C140" s="18"/>
    </row>
    <row r="141" ht="12.75">
      <c r="C141" s="18"/>
    </row>
    <row r="142" ht="12.75">
      <c r="C142" s="4"/>
    </row>
    <row r="143" spans="2:3" ht="12.75">
      <c r="B143">
        <v>13</v>
      </c>
      <c r="C143" s="4" t="s">
        <v>66</v>
      </c>
    </row>
    <row r="144" spans="3:6" ht="12.75">
      <c r="C144" s="4"/>
      <c r="F144" s="1"/>
    </row>
    <row r="145" spans="3:6" ht="12.75">
      <c r="C145" s="18" t="s">
        <v>201</v>
      </c>
      <c r="F145" s="1"/>
    </row>
    <row r="146" spans="4:6" ht="12.75">
      <c r="D146" s="18"/>
      <c r="F146" s="1"/>
    </row>
    <row r="147" spans="4:6" ht="12.75">
      <c r="D147" s="18"/>
      <c r="F147" s="1"/>
    </row>
    <row r="148" spans="2:3" ht="12.75">
      <c r="B148">
        <v>14</v>
      </c>
      <c r="C148" s="4" t="s">
        <v>115</v>
      </c>
    </row>
    <row r="149" ht="12.75">
      <c r="F149" t="s">
        <v>116</v>
      </c>
    </row>
    <row r="150" ht="12.75">
      <c r="C150" t="s">
        <v>79</v>
      </c>
    </row>
    <row r="151" ht="12.75">
      <c r="C151" t="s">
        <v>80</v>
      </c>
    </row>
    <row r="153" ht="12.75">
      <c r="C153" t="s">
        <v>81</v>
      </c>
    </row>
    <row r="155" ht="12.75">
      <c r="F155" s="1" t="s">
        <v>8</v>
      </c>
    </row>
    <row r="156" spans="5:8" ht="12.75">
      <c r="E156" s="1"/>
      <c r="F156" s="1" t="s">
        <v>9</v>
      </c>
      <c r="G156" s="1"/>
      <c r="H156" s="1"/>
    </row>
    <row r="157" spans="5:8" ht="12.75">
      <c r="E157" s="1"/>
      <c r="F157" s="1" t="s">
        <v>10</v>
      </c>
      <c r="G157" s="1"/>
      <c r="H157" s="1"/>
    </row>
    <row r="158" spans="5:8" ht="12.75">
      <c r="E158" s="1"/>
      <c r="F158" s="1" t="s">
        <v>2</v>
      </c>
      <c r="G158" s="1"/>
      <c r="H158" s="1"/>
    </row>
    <row r="159" spans="5:8" ht="12.75">
      <c r="E159" s="5"/>
      <c r="F159" s="44">
        <v>38929</v>
      </c>
      <c r="G159" s="5"/>
      <c r="H159" s="5"/>
    </row>
    <row r="160" spans="1:8" ht="15">
      <c r="A160" s="16"/>
      <c r="E160" s="1"/>
      <c r="F160" s="1" t="s">
        <v>3</v>
      </c>
      <c r="G160" s="1"/>
      <c r="H160" s="1"/>
    </row>
    <row r="161" s="23" customFormat="1" ht="12.75">
      <c r="D161" s="4" t="s">
        <v>78</v>
      </c>
    </row>
    <row r="162" s="23" customFormat="1" ht="12.75">
      <c r="D162" s="4"/>
    </row>
    <row r="163" s="23" customFormat="1" ht="12.75">
      <c r="D163" s="34" t="s">
        <v>83</v>
      </c>
    </row>
    <row r="164" s="23" customFormat="1" ht="12.75">
      <c r="D164" s="34" t="s">
        <v>84</v>
      </c>
    </row>
    <row r="165" s="23" customFormat="1" ht="12.75">
      <c r="D165" s="34"/>
    </row>
    <row r="166" s="23" customFormat="1" ht="12.75">
      <c r="D166" s="32" t="s">
        <v>85</v>
      </c>
    </row>
    <row r="167" s="23" customFormat="1" ht="12.75">
      <c r="D167" s="33" t="s">
        <v>82</v>
      </c>
    </row>
    <row r="168" spans="4:6" s="23" customFormat="1" ht="12.75">
      <c r="D168" s="32" t="s">
        <v>88</v>
      </c>
      <c r="F168" s="73">
        <f>-1013</f>
        <v>-1013</v>
      </c>
    </row>
    <row r="169" s="23" customFormat="1" ht="12.75">
      <c r="F169" s="32"/>
    </row>
    <row r="170" spans="4:6" s="23" customFormat="1" ht="12.75">
      <c r="D170" s="32" t="s">
        <v>86</v>
      </c>
      <c r="F170" s="32"/>
    </row>
    <row r="171" spans="4:6" s="23" customFormat="1" ht="12.75">
      <c r="D171" s="33" t="s">
        <v>82</v>
      </c>
      <c r="F171" s="32"/>
    </row>
    <row r="172" spans="4:6" s="23" customFormat="1" ht="12.75">
      <c r="D172" s="32" t="s">
        <v>89</v>
      </c>
      <c r="F172" s="73">
        <v>-27772</v>
      </c>
    </row>
    <row r="173" spans="2:8" s="23" customFormat="1" ht="12.75">
      <c r="B173" s="26"/>
      <c r="F173" s="74"/>
      <c r="G173" s="14"/>
      <c r="H173" s="14"/>
    </row>
    <row r="174" spans="2:8" s="23" customFormat="1" ht="12.75">
      <c r="B174" s="26"/>
      <c r="D174" s="35" t="s">
        <v>87</v>
      </c>
      <c r="F174" s="74"/>
      <c r="G174" s="27"/>
      <c r="H174" s="27"/>
    </row>
    <row r="175" spans="2:8" s="23" customFormat="1" ht="12.75">
      <c r="B175" s="26"/>
      <c r="E175" s="14"/>
      <c r="F175" s="73"/>
      <c r="G175" s="13"/>
      <c r="H175" s="24"/>
    </row>
    <row r="176" spans="2:8" s="23" customFormat="1" ht="12.75">
      <c r="B176" s="26"/>
      <c r="D176" s="34" t="s">
        <v>83</v>
      </c>
      <c r="E176" s="14"/>
      <c r="F176" s="73"/>
      <c r="G176" s="13"/>
      <c r="H176" s="24"/>
    </row>
    <row r="177" spans="2:8" s="23" customFormat="1" ht="12.75">
      <c r="B177" s="26"/>
      <c r="D177" s="34" t="s">
        <v>84</v>
      </c>
      <c r="E177" s="14"/>
      <c r="F177" s="73"/>
      <c r="G177" s="13"/>
      <c r="H177" s="24"/>
    </row>
    <row r="178" spans="2:8" s="23" customFormat="1" ht="12.75">
      <c r="B178" s="26"/>
      <c r="F178" s="73"/>
      <c r="G178" s="13"/>
      <c r="H178" s="24"/>
    </row>
    <row r="179" spans="2:8" s="23" customFormat="1" ht="12.75">
      <c r="B179" s="26"/>
      <c r="D179" s="32" t="s">
        <v>86</v>
      </c>
      <c r="F179" s="75"/>
      <c r="G179" s="24"/>
      <c r="H179" s="24"/>
    </row>
    <row r="180" spans="2:6" s="23" customFormat="1" ht="12.75">
      <c r="B180" s="26"/>
      <c r="D180" s="32" t="s">
        <v>90</v>
      </c>
      <c r="F180" s="73">
        <v>23640</v>
      </c>
    </row>
    <row r="181" s="23" customFormat="1" ht="12.75">
      <c r="D181" s="28"/>
    </row>
    <row r="182" s="23" customFormat="1" ht="12.75">
      <c r="D182" s="33" t="s">
        <v>95</v>
      </c>
    </row>
    <row r="183" s="23" customFormat="1" ht="12.75">
      <c r="G183" s="13"/>
    </row>
    <row r="184" s="23" customFormat="1" ht="12.75">
      <c r="G184" s="13"/>
    </row>
    <row r="185" s="23" customFormat="1" ht="12.75">
      <c r="G185" s="13"/>
    </row>
    <row r="186" s="23" customFormat="1" ht="12.75">
      <c r="G186" s="13"/>
    </row>
    <row r="187" s="23" customFormat="1" ht="12.75">
      <c r="D187" s="30"/>
    </row>
    <row r="188" s="23" customFormat="1" ht="12.75">
      <c r="D188" s="29"/>
    </row>
    <row r="189" s="23" customFormat="1" ht="12.75">
      <c r="G189" s="31"/>
    </row>
    <row r="190" s="23" customFormat="1" ht="12.75">
      <c r="G190" s="13"/>
    </row>
    <row r="191" s="23" customFormat="1" ht="12.75"/>
    <row r="192" s="23" customFormat="1" ht="12.75">
      <c r="D192" s="28"/>
    </row>
    <row r="193" s="23" customFormat="1" ht="12.75">
      <c r="G193" s="31"/>
    </row>
    <row r="194" s="23" customFormat="1" ht="12.75"/>
    <row r="195" s="23" customFormat="1" ht="12.75">
      <c r="G195" s="24"/>
    </row>
    <row r="196" s="23" customFormat="1" ht="12.75"/>
    <row r="197" s="23" customFormat="1" ht="12.75"/>
    <row r="198" s="23" customFormat="1" ht="12.75"/>
    <row r="199" s="23" customFormat="1" ht="12.75">
      <c r="D199" s="25"/>
    </row>
    <row r="200" s="23" customFormat="1" ht="12.75"/>
    <row r="203" ht="12.75">
      <c r="D203" s="4"/>
    </row>
    <row r="207" ht="12.75">
      <c r="D207" s="4"/>
    </row>
    <row r="208" ht="12.75">
      <c r="D208" s="4"/>
    </row>
    <row r="209" ht="12.75">
      <c r="B209" s="3"/>
    </row>
    <row r="211" ht="12.75">
      <c r="D211" s="4"/>
    </row>
    <row r="213" ht="12.75">
      <c r="D213" s="18"/>
    </row>
    <row r="214" spans="4:8" ht="12.75">
      <c r="D214" s="18"/>
      <c r="F214" s="1"/>
      <c r="G214" s="1"/>
      <c r="H214" s="1"/>
    </row>
    <row r="216" ht="12.75">
      <c r="D216" s="4"/>
    </row>
    <row r="224" ht="12.75">
      <c r="D224" s="4"/>
    </row>
    <row r="229" ht="12.75">
      <c r="D229" s="4"/>
    </row>
    <row r="233" ht="12.75">
      <c r="D233" s="4"/>
    </row>
    <row r="237" ht="12.75">
      <c r="D237" s="4"/>
    </row>
    <row r="242" spans="2:4" ht="12.75">
      <c r="B242" s="18"/>
      <c r="D242" s="4"/>
    </row>
    <row r="246" ht="12.75">
      <c r="D246" s="4"/>
    </row>
    <row r="248" ht="12.75">
      <c r="B248" s="3"/>
    </row>
    <row r="249" ht="12.75">
      <c r="B249" s="3"/>
    </row>
    <row r="250" ht="12.75">
      <c r="B250" s="3"/>
    </row>
    <row r="251" ht="12.75">
      <c r="B251" s="3"/>
    </row>
    <row r="252" ht="12.75">
      <c r="B252" s="3"/>
    </row>
  </sheetData>
  <mergeCells count="20">
    <mergeCell ref="E107:H107"/>
    <mergeCell ref="C21:H22"/>
    <mergeCell ref="C8:H10"/>
    <mergeCell ref="C12:H14"/>
    <mergeCell ref="C16:D16"/>
    <mergeCell ref="C17:H19"/>
    <mergeCell ref="D24:E24"/>
    <mergeCell ref="D25:H30"/>
    <mergeCell ref="D42:H45"/>
    <mergeCell ref="E106:F106"/>
    <mergeCell ref="D48:H50"/>
    <mergeCell ref="D52:H56"/>
    <mergeCell ref="G106:H106"/>
    <mergeCell ref="D33:H37"/>
    <mergeCell ref="D38:H39"/>
    <mergeCell ref="C77:H78"/>
    <mergeCell ref="C88:H89"/>
    <mergeCell ref="C91:H92"/>
    <mergeCell ref="C102:H104"/>
    <mergeCell ref="C83:H83"/>
  </mergeCells>
  <printOptions/>
  <pageMargins left="0.75" right="0.75" top="0.75" bottom="0.75" header="0.5" footer="0.5"/>
  <pageSetup fitToHeight="3" horizontalDpi="600" verticalDpi="600" orientation="portrait" scale="74" r:id="rId1"/>
</worksheet>
</file>

<file path=xl/worksheets/sheet6.xml><?xml version="1.0" encoding="utf-8"?>
<worksheet xmlns="http://schemas.openxmlformats.org/spreadsheetml/2006/main" xmlns:r="http://schemas.openxmlformats.org/officeDocument/2006/relationships">
  <dimension ref="A1:G127"/>
  <sheetViews>
    <sheetView workbookViewId="0" topLeftCell="A73">
      <selection activeCell="E24" sqref="E24"/>
    </sheetView>
  </sheetViews>
  <sheetFormatPr defaultColWidth="9.140625" defaultRowHeight="12.75"/>
  <cols>
    <col min="1" max="1" width="0.13671875" style="0" customWidth="1"/>
    <col min="2" max="2" width="5.28125" style="0" customWidth="1"/>
    <col min="3" max="3" width="38.28125" style="0" customWidth="1"/>
    <col min="4" max="4" width="13.00390625" style="0" customWidth="1"/>
    <col min="5" max="5" width="18.140625" style="0" customWidth="1"/>
    <col min="6" max="6" width="14.8515625" style="0" customWidth="1"/>
    <col min="7" max="7" width="19.57421875" style="0" customWidth="1"/>
  </cols>
  <sheetData>
    <row r="1" ht="12.75">
      <c r="B1" s="4" t="s">
        <v>17</v>
      </c>
    </row>
    <row r="2" ht="12.75">
      <c r="B2" s="4" t="str">
        <f>'P&amp;L'!B2</f>
        <v>INTERIM FINANCIAL REPORT FOR THE FIRST QUARTER ENDED 31 JULY 2006</v>
      </c>
    </row>
    <row r="3" ht="12.75">
      <c r="B3" s="4"/>
    </row>
    <row r="4" ht="12.75">
      <c r="B4" s="4" t="s">
        <v>122</v>
      </c>
    </row>
    <row r="6" spans="2:3" ht="12.75">
      <c r="B6">
        <v>1</v>
      </c>
      <c r="C6" s="4" t="s">
        <v>36</v>
      </c>
    </row>
    <row r="8" spans="3:7" s="18" customFormat="1" ht="12.75">
      <c r="C8" s="95" t="s">
        <v>222</v>
      </c>
      <c r="D8" s="95"/>
      <c r="E8" s="95"/>
      <c r="F8" s="95"/>
      <c r="G8" s="95"/>
    </row>
    <row r="9" spans="3:7" s="18" customFormat="1" ht="12.75">
      <c r="C9" s="95"/>
      <c r="D9" s="95"/>
      <c r="E9" s="95"/>
      <c r="F9" s="95"/>
      <c r="G9" s="95"/>
    </row>
    <row r="10" spans="3:7" s="18" customFormat="1" ht="12.75">
      <c r="C10" s="95" t="s">
        <v>211</v>
      </c>
      <c r="D10" s="95"/>
      <c r="E10" s="95"/>
      <c r="F10" s="95"/>
      <c r="G10" s="95"/>
    </row>
    <row r="11" spans="3:7" s="18" customFormat="1" ht="12.75">
      <c r="C11" s="95"/>
      <c r="D11" s="95"/>
      <c r="E11" s="95"/>
      <c r="F11" s="95"/>
      <c r="G11" s="95"/>
    </row>
    <row r="13" spans="2:3" ht="12.75">
      <c r="B13">
        <v>2</v>
      </c>
      <c r="C13" s="4" t="s">
        <v>67</v>
      </c>
    </row>
    <row r="15" spans="2:7" s="4" customFormat="1" ht="12.75">
      <c r="B15" s="76"/>
      <c r="C15" s="95" t="s">
        <v>223</v>
      </c>
      <c r="D15" s="95"/>
      <c r="E15" s="95"/>
      <c r="F15" s="95"/>
      <c r="G15" s="95"/>
    </row>
    <row r="16" spans="3:7" s="4" customFormat="1" ht="12.75">
      <c r="C16" s="95"/>
      <c r="D16" s="95"/>
      <c r="E16" s="95"/>
      <c r="F16" s="95"/>
      <c r="G16" s="95"/>
    </row>
    <row r="17" spans="3:7" s="4" customFormat="1" ht="12.75">
      <c r="C17" s="95"/>
      <c r="D17" s="95"/>
      <c r="E17" s="95"/>
      <c r="F17" s="95"/>
      <c r="G17" s="95"/>
    </row>
    <row r="18" spans="2:7" s="4" customFormat="1" ht="12.75">
      <c r="B18" s="76"/>
      <c r="C18" s="77"/>
      <c r="D18" s="77"/>
      <c r="E18" s="77"/>
      <c r="F18" s="77"/>
      <c r="G18" s="77"/>
    </row>
    <row r="19" spans="2:3" ht="12.75">
      <c r="B19">
        <v>3</v>
      </c>
      <c r="C19" s="4" t="s">
        <v>107</v>
      </c>
    </row>
    <row r="21" spans="3:7" ht="12.75">
      <c r="C21" s="94" t="s">
        <v>202</v>
      </c>
      <c r="D21" s="94"/>
      <c r="E21" s="94"/>
      <c r="F21" s="94"/>
      <c r="G21" s="94"/>
    </row>
    <row r="22" spans="3:7" ht="12.75">
      <c r="C22" s="94"/>
      <c r="D22" s="94"/>
      <c r="E22" s="94"/>
      <c r="F22" s="94"/>
      <c r="G22" s="94"/>
    </row>
    <row r="24" spans="2:3" ht="12.75">
      <c r="B24">
        <v>4</v>
      </c>
      <c r="C24" s="4" t="s">
        <v>46</v>
      </c>
    </row>
    <row r="26" ht="12.75">
      <c r="C26" t="s">
        <v>28</v>
      </c>
    </row>
    <row r="27" spans="4:7" ht="12.75">
      <c r="D27" s="86" t="s">
        <v>37</v>
      </c>
      <c r="E27" s="86"/>
      <c r="F27" s="86" t="s">
        <v>38</v>
      </c>
      <c r="G27" s="86"/>
    </row>
    <row r="28" spans="4:7" ht="12.75">
      <c r="D28" s="1" t="s">
        <v>0</v>
      </c>
      <c r="E28" s="1" t="s">
        <v>4</v>
      </c>
      <c r="F28" s="1" t="s">
        <v>0</v>
      </c>
      <c r="G28" s="1" t="s">
        <v>4</v>
      </c>
    </row>
    <row r="29" spans="4:7" ht="12.75">
      <c r="D29" s="1" t="s">
        <v>1</v>
      </c>
      <c r="E29" s="1" t="s">
        <v>5</v>
      </c>
      <c r="F29" s="1" t="s">
        <v>1</v>
      </c>
      <c r="G29" s="1" t="s">
        <v>5</v>
      </c>
    </row>
    <row r="30" spans="4:7" ht="12.75">
      <c r="D30" s="1" t="s">
        <v>2</v>
      </c>
      <c r="E30" s="1" t="s">
        <v>2</v>
      </c>
      <c r="F30" s="1" t="s">
        <v>6</v>
      </c>
      <c r="G30" s="1" t="s">
        <v>7</v>
      </c>
    </row>
    <row r="31" spans="4:7" ht="12.75">
      <c r="D31" s="78">
        <v>38929</v>
      </c>
      <c r="E31" s="78">
        <v>38564</v>
      </c>
      <c r="F31" s="78">
        <v>38929</v>
      </c>
      <c r="G31" s="78">
        <v>38564</v>
      </c>
    </row>
    <row r="32" spans="1:7" ht="15">
      <c r="A32" s="16"/>
      <c r="D32" s="1" t="s">
        <v>3</v>
      </c>
      <c r="E32" s="1" t="s">
        <v>3</v>
      </c>
      <c r="F32" s="1" t="s">
        <v>3</v>
      </c>
      <c r="G32" s="1" t="s">
        <v>3</v>
      </c>
    </row>
    <row r="34" spans="3:7" s="4" customFormat="1" ht="12.75">
      <c r="C34" s="18" t="s">
        <v>41</v>
      </c>
      <c r="D34" s="46">
        <v>3036</v>
      </c>
      <c r="E34" s="46">
        <v>1395</v>
      </c>
      <c r="F34" s="46">
        <f>D34</f>
        <v>3036</v>
      </c>
      <c r="G34" s="46">
        <f>E34</f>
        <v>1395</v>
      </c>
    </row>
    <row r="35" spans="3:7" s="4" customFormat="1" ht="12.75">
      <c r="C35" s="18" t="s">
        <v>117</v>
      </c>
      <c r="D35" s="46"/>
      <c r="E35" s="46"/>
      <c r="F35" s="46"/>
      <c r="G35" s="46"/>
    </row>
    <row r="36" spans="3:7" s="4" customFormat="1" ht="12.75">
      <c r="C36" s="18" t="s">
        <v>39</v>
      </c>
      <c r="D36" s="47">
        <v>-537</v>
      </c>
      <c r="E36" s="47">
        <v>-142</v>
      </c>
      <c r="F36" s="46">
        <f>D36</f>
        <v>-537</v>
      </c>
      <c r="G36" s="46">
        <f>E36</f>
        <v>-142</v>
      </c>
    </row>
    <row r="37" spans="4:7" ht="13.5" thickBot="1">
      <c r="D37" s="12">
        <f>SUM(D34:D36)</f>
        <v>2499</v>
      </c>
      <c r="E37" s="12">
        <f>SUM(E34:E36)</f>
        <v>1253</v>
      </c>
      <c r="F37" s="12">
        <f>SUM(F34:F36)</f>
        <v>2499</v>
      </c>
      <c r="G37" s="12">
        <f>SUM(G34:G36)</f>
        <v>1253</v>
      </c>
    </row>
    <row r="38" ht="13.5" thickTop="1"/>
    <row r="39" spans="3:7" ht="12.75">
      <c r="C39" s="94" t="s">
        <v>203</v>
      </c>
      <c r="D39" s="94"/>
      <c r="E39" s="94"/>
      <c r="F39" s="94"/>
      <c r="G39" s="94"/>
    </row>
    <row r="40" spans="3:7" ht="12.75">
      <c r="C40" s="94"/>
      <c r="D40" s="94"/>
      <c r="E40" s="94"/>
      <c r="F40" s="94"/>
      <c r="G40" s="94"/>
    </row>
    <row r="41" s="18" customFormat="1" ht="12.75"/>
    <row r="42" spans="3:7" s="18" customFormat="1" ht="12.75">
      <c r="C42" s="95" t="s">
        <v>204</v>
      </c>
      <c r="D42" s="95"/>
      <c r="E42" s="95"/>
      <c r="F42" s="95"/>
      <c r="G42" s="95"/>
    </row>
    <row r="43" spans="3:7" s="18" customFormat="1" ht="12.75">
      <c r="C43" s="95"/>
      <c r="D43" s="95"/>
      <c r="E43" s="95"/>
      <c r="F43" s="95"/>
      <c r="G43" s="95"/>
    </row>
    <row r="45" spans="2:3" ht="12.75">
      <c r="B45">
        <v>5</v>
      </c>
      <c r="C45" s="4" t="s">
        <v>68</v>
      </c>
    </row>
    <row r="47" spans="3:7" ht="12.75">
      <c r="C47" s="94" t="s">
        <v>205</v>
      </c>
      <c r="D47" s="94"/>
      <c r="E47" s="94"/>
      <c r="F47" s="94"/>
      <c r="G47" s="94"/>
    </row>
    <row r="48" spans="3:7" ht="12.75">
      <c r="C48" s="94"/>
      <c r="D48" s="94"/>
      <c r="E48" s="94"/>
      <c r="F48" s="94"/>
      <c r="G48" s="94"/>
    </row>
    <row r="50" spans="2:3" ht="12.75">
      <c r="B50">
        <v>6</v>
      </c>
      <c r="C50" s="4" t="s">
        <v>69</v>
      </c>
    </row>
    <row r="52" ht="12.75">
      <c r="C52" t="s">
        <v>29</v>
      </c>
    </row>
    <row r="54" spans="2:3" ht="12.75">
      <c r="B54" s="3">
        <v>7</v>
      </c>
      <c r="C54" s="4" t="s">
        <v>72</v>
      </c>
    </row>
    <row r="55" spans="2:3" ht="12.75">
      <c r="B55" s="3"/>
      <c r="C55" s="4"/>
    </row>
    <row r="56" spans="3:7" ht="12.75">
      <c r="C56" s="94" t="s">
        <v>206</v>
      </c>
      <c r="D56" s="94"/>
      <c r="E56" s="94"/>
      <c r="F56" s="94"/>
      <c r="G56" s="94"/>
    </row>
    <row r="57" spans="2:7" ht="12.75">
      <c r="B57" s="3"/>
      <c r="C57" s="94"/>
      <c r="D57" s="94"/>
      <c r="E57" s="94"/>
      <c r="F57" s="94"/>
      <c r="G57" s="94"/>
    </row>
    <row r="58" ht="12.75">
      <c r="B58" s="3"/>
    </row>
    <row r="59" ht="12.75">
      <c r="B59" s="3"/>
    </row>
    <row r="60" ht="12.75">
      <c r="B60" s="3"/>
    </row>
    <row r="61" ht="12.75">
      <c r="B61" s="3"/>
    </row>
    <row r="62" ht="12.75">
      <c r="B62" s="3"/>
    </row>
    <row r="63" ht="12.75">
      <c r="B63" s="3"/>
    </row>
    <row r="64" ht="12.75">
      <c r="B64" s="3"/>
    </row>
    <row r="65" ht="12.75">
      <c r="B65" s="3"/>
    </row>
    <row r="66" ht="12.75">
      <c r="B66" s="3"/>
    </row>
    <row r="67" spans="2:3" ht="12.75">
      <c r="B67">
        <v>8</v>
      </c>
      <c r="C67" s="4" t="s">
        <v>73</v>
      </c>
    </row>
    <row r="68" ht="12.75">
      <c r="F68" s="1" t="s">
        <v>96</v>
      </c>
    </row>
    <row r="69" ht="12.75">
      <c r="F69" s="1" t="s">
        <v>208</v>
      </c>
    </row>
    <row r="70" ht="12.75">
      <c r="F70" s="78">
        <v>38929</v>
      </c>
    </row>
    <row r="71" spans="5:6" ht="12.75">
      <c r="E71" s="1" t="s">
        <v>3</v>
      </c>
      <c r="F71" s="1" t="s">
        <v>3</v>
      </c>
    </row>
    <row r="72" ht="12.75">
      <c r="C72" s="21" t="s">
        <v>118</v>
      </c>
    </row>
    <row r="73" ht="12.75">
      <c r="C73" s="19" t="s">
        <v>31</v>
      </c>
    </row>
    <row r="74" spans="3:6" ht="12.75">
      <c r="C74" t="s">
        <v>32</v>
      </c>
      <c r="E74" s="81">
        <v>10648</v>
      </c>
      <c r="F74" s="57"/>
    </row>
    <row r="75" spans="3:6" ht="12.75">
      <c r="C75" t="s">
        <v>34</v>
      </c>
      <c r="E75" s="73">
        <v>12489</v>
      </c>
      <c r="F75" s="57"/>
    </row>
    <row r="76" spans="3:6" ht="12.75">
      <c r="C76" t="s">
        <v>135</v>
      </c>
      <c r="E76" s="73">
        <v>265</v>
      </c>
      <c r="F76" s="57"/>
    </row>
    <row r="77" spans="3:6" ht="12.75">
      <c r="C77" t="s">
        <v>100</v>
      </c>
      <c r="E77" s="73">
        <v>796</v>
      </c>
      <c r="F77" s="57"/>
    </row>
    <row r="78" spans="3:6" ht="12.75">
      <c r="C78" t="s">
        <v>120</v>
      </c>
      <c r="E78" s="82">
        <v>15000</v>
      </c>
      <c r="F78" s="57"/>
    </row>
    <row r="79" spans="5:6" ht="12.75">
      <c r="E79" s="57"/>
      <c r="F79" s="73">
        <f>SUM(E74:E78)</f>
        <v>39198</v>
      </c>
    </row>
    <row r="80" spans="3:6" ht="12.75">
      <c r="C80" s="19" t="s">
        <v>33</v>
      </c>
      <c r="E80" s="57"/>
      <c r="F80" s="57"/>
    </row>
    <row r="81" spans="3:6" ht="12.75">
      <c r="C81" t="s">
        <v>34</v>
      </c>
      <c r="E81" s="83">
        <v>51046</v>
      </c>
      <c r="F81" s="57"/>
    </row>
    <row r="82" spans="3:6" ht="12.75">
      <c r="C82" t="s">
        <v>100</v>
      </c>
      <c r="D82" t="s">
        <v>116</v>
      </c>
      <c r="E82" s="83">
        <v>1108</v>
      </c>
      <c r="F82" s="57"/>
    </row>
    <row r="83" spans="3:6" ht="12.75">
      <c r="C83" t="s">
        <v>120</v>
      </c>
      <c r="E83" s="84">
        <v>61000</v>
      </c>
      <c r="F83" s="57"/>
    </row>
    <row r="84" spans="5:6" ht="12.75">
      <c r="E84" s="85"/>
      <c r="F84" s="83">
        <f>SUM(E81:E83)</f>
        <v>113154</v>
      </c>
    </row>
    <row r="85" spans="5:6" ht="13.5" thickBot="1">
      <c r="E85" s="57"/>
      <c r="F85" s="80">
        <f>SUM(F79:F84)</f>
        <v>152352</v>
      </c>
    </row>
    <row r="86" spans="5:6" ht="13.5" thickTop="1">
      <c r="E86" s="57"/>
      <c r="F86" s="57"/>
    </row>
    <row r="87" spans="3:6" ht="12.75">
      <c r="C87" s="21" t="s">
        <v>119</v>
      </c>
      <c r="E87" s="57"/>
      <c r="F87" s="57"/>
    </row>
    <row r="88" spans="3:6" ht="12.75">
      <c r="C88" t="s">
        <v>114</v>
      </c>
      <c r="E88" s="57"/>
      <c r="F88" s="85">
        <v>78137</v>
      </c>
    </row>
    <row r="90" spans="3:6" ht="13.5" thickBot="1">
      <c r="C90" t="s">
        <v>18</v>
      </c>
      <c r="F90" s="71">
        <f>F88+F85</f>
        <v>230489</v>
      </c>
    </row>
    <row r="92" ht="12.75">
      <c r="C92" t="s">
        <v>70</v>
      </c>
    </row>
    <row r="94" spans="2:3" ht="12.75">
      <c r="B94">
        <v>9</v>
      </c>
      <c r="C94" s="4" t="s">
        <v>74</v>
      </c>
    </row>
    <row r="96" ht="12.75">
      <c r="C96" t="s">
        <v>35</v>
      </c>
    </row>
    <row r="98" spans="2:3" ht="12.75">
      <c r="B98">
        <v>10</v>
      </c>
      <c r="C98" s="4" t="s">
        <v>71</v>
      </c>
    </row>
    <row r="99" ht="12.75">
      <c r="C99" s="4"/>
    </row>
    <row r="100" spans="2:3" ht="12.75">
      <c r="B100" s="3"/>
      <c r="C100" t="s">
        <v>40</v>
      </c>
    </row>
    <row r="102" spans="2:3" ht="12.75">
      <c r="B102">
        <v>11</v>
      </c>
      <c r="C102" s="4" t="s">
        <v>75</v>
      </c>
    </row>
    <row r="103" ht="12.75">
      <c r="C103" s="4"/>
    </row>
    <row r="104" spans="2:3" ht="12.75">
      <c r="B104" s="3"/>
      <c r="C104" t="s">
        <v>207</v>
      </c>
    </row>
    <row r="105" ht="12.75">
      <c r="B105" s="3"/>
    </row>
    <row r="106" spans="2:3" ht="12.75">
      <c r="B106">
        <v>12</v>
      </c>
      <c r="C106" s="4" t="s">
        <v>76</v>
      </c>
    </row>
    <row r="108" ht="12.75">
      <c r="C108" s="17" t="s">
        <v>76</v>
      </c>
    </row>
    <row r="109" spans="3:7" ht="12.75">
      <c r="C109" s="94" t="s">
        <v>224</v>
      </c>
      <c r="D109" s="94"/>
      <c r="E109" s="94"/>
      <c r="F109" s="94"/>
      <c r="G109" s="94"/>
    </row>
    <row r="110" spans="3:7" s="18" customFormat="1" ht="12.75">
      <c r="C110" s="94"/>
      <c r="D110" s="94"/>
      <c r="E110" s="94"/>
      <c r="F110" s="94"/>
      <c r="G110" s="94"/>
    </row>
    <row r="112" ht="12.75">
      <c r="C112" s="17" t="s">
        <v>77</v>
      </c>
    </row>
    <row r="113" spans="3:7" ht="12.75">
      <c r="C113" s="94" t="s">
        <v>225</v>
      </c>
      <c r="D113" s="94"/>
      <c r="E113" s="94"/>
      <c r="F113" s="94"/>
      <c r="G113" s="94"/>
    </row>
    <row r="114" spans="3:7" s="18" customFormat="1" ht="12.75">
      <c r="C114" s="94"/>
      <c r="D114" s="94"/>
      <c r="E114" s="94"/>
      <c r="F114" s="94"/>
      <c r="G114" s="94"/>
    </row>
    <row r="116" ht="12.75">
      <c r="C116" s="17" t="s">
        <v>108</v>
      </c>
    </row>
    <row r="118" ht="12.75">
      <c r="F118" s="1" t="s">
        <v>3</v>
      </c>
    </row>
    <row r="119" spans="3:6" ht="12.75">
      <c r="C119" t="s">
        <v>109</v>
      </c>
      <c r="F119" s="8">
        <v>5215</v>
      </c>
    </row>
    <row r="120" spans="3:6" ht="12.75">
      <c r="C120" t="s">
        <v>110</v>
      </c>
      <c r="F120" s="49">
        <v>22</v>
      </c>
    </row>
    <row r="121" spans="3:6" ht="13.5" thickBot="1">
      <c r="C121" t="s">
        <v>108</v>
      </c>
      <c r="F121" s="22">
        <f>SUM(F119:F120)</f>
        <v>5237</v>
      </c>
    </row>
    <row r="122" ht="13.5" thickTop="1"/>
    <row r="123" ht="12.75">
      <c r="C123" s="17" t="s">
        <v>111</v>
      </c>
    </row>
    <row r="124" ht="12.75">
      <c r="F124" s="1" t="s">
        <v>3</v>
      </c>
    </row>
    <row r="125" spans="3:6" ht="12.75">
      <c r="C125" s="18" t="s">
        <v>112</v>
      </c>
      <c r="F125" s="8">
        <v>165456</v>
      </c>
    </row>
    <row r="126" spans="3:6" ht="12.75">
      <c r="C126" t="s">
        <v>113</v>
      </c>
      <c r="F126" s="8">
        <v>62510</v>
      </c>
    </row>
    <row r="127" spans="3:6" ht="13.5" thickBot="1">
      <c r="C127" s="18" t="s">
        <v>111</v>
      </c>
      <c r="F127" s="12">
        <f>SUM(F125:F126)</f>
        <v>227966</v>
      </c>
    </row>
    <row r="128" ht="13.5" thickTop="1"/>
  </sheetData>
  <mergeCells count="12">
    <mergeCell ref="C39:G40"/>
    <mergeCell ref="C113:G114"/>
    <mergeCell ref="C42:G43"/>
    <mergeCell ref="C47:G48"/>
    <mergeCell ref="C56:G57"/>
    <mergeCell ref="C109:G110"/>
    <mergeCell ref="C8:G9"/>
    <mergeCell ref="C10:G11"/>
    <mergeCell ref="D27:E27"/>
    <mergeCell ref="F27:G27"/>
    <mergeCell ref="C21:G22"/>
    <mergeCell ref="C15:G17"/>
  </mergeCells>
  <printOptions/>
  <pageMargins left="0.29" right="0.41" top="0.52" bottom="0.49" header="0.5" footer="0.5"/>
  <pageSetup fitToHeight="4" horizontalDpi="600" verticalDpi="600" orientation="portrait" scale="84" r:id="rId1"/>
  <rowBreaks count="1" manualBreakCount="1">
    <brk id="6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lizyap</cp:lastModifiedBy>
  <cp:lastPrinted>2006-09-18T03:42:11Z</cp:lastPrinted>
  <dcterms:created xsi:type="dcterms:W3CDTF">2000-07-05T08:09:15Z</dcterms:created>
  <dcterms:modified xsi:type="dcterms:W3CDTF">2006-09-18T04:58:07Z</dcterms:modified>
  <cp:category/>
  <cp:version/>
  <cp:contentType/>
  <cp:contentStatus/>
</cp:coreProperties>
</file>